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CD677616-B0C1-4219-B4C5-A91AC7DE3C1D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D50" i="18"/>
  <c r="C50" i="18"/>
  <c r="H50" i="18" s="1"/>
  <c r="B50" i="18"/>
  <c r="A50" i="18"/>
  <c r="I49" i="18"/>
  <c r="M49" i="18" s="1"/>
  <c r="F49" i="18"/>
  <c r="E49" i="18"/>
  <c r="D49" i="18"/>
  <c r="C49" i="18"/>
  <c r="G49" i="18" s="1"/>
  <c r="B49" i="18"/>
  <c r="N49" i="18" s="1"/>
  <c r="A49" i="18"/>
  <c r="I48" i="18"/>
  <c r="M48" i="18" s="1"/>
  <c r="F48" i="18"/>
  <c r="E48" i="18"/>
  <c r="D48" i="18"/>
  <c r="C48" i="18"/>
  <c r="G48" i="18" s="1"/>
  <c r="B48" i="18"/>
  <c r="A48" i="18"/>
  <c r="F47" i="18"/>
  <c r="E47" i="18"/>
  <c r="D47" i="18"/>
  <c r="C47" i="18"/>
  <c r="H47" i="18" s="1"/>
  <c r="B47" i="18"/>
  <c r="N47" i="18" s="1"/>
  <c r="A47" i="18"/>
  <c r="F46" i="18"/>
  <c r="E46" i="18"/>
  <c r="N46" i="18" s="1"/>
  <c r="D46" i="18"/>
  <c r="C46" i="18"/>
  <c r="B46" i="18"/>
  <c r="A46" i="18"/>
  <c r="L45" i="18"/>
  <c r="K45" i="18"/>
  <c r="H45" i="18"/>
  <c r="F45" i="18"/>
  <c r="E45" i="18"/>
  <c r="J45" i="18" s="1"/>
  <c r="D45" i="18"/>
  <c r="C45" i="18"/>
  <c r="B45" i="18"/>
  <c r="A45" i="18"/>
  <c r="H44" i="18"/>
  <c r="F44" i="18"/>
  <c r="E44" i="18"/>
  <c r="D44" i="18"/>
  <c r="G44" i="18" s="1"/>
  <c r="C44" i="18"/>
  <c r="B44" i="18"/>
  <c r="A44" i="18"/>
  <c r="N43" i="18"/>
  <c r="H43" i="18"/>
  <c r="G43" i="18"/>
  <c r="F43" i="18"/>
  <c r="E43" i="18"/>
  <c r="D43" i="18"/>
  <c r="C43" i="18"/>
  <c r="B43" i="18"/>
  <c r="A43" i="18"/>
  <c r="N42" i="18"/>
  <c r="K42" i="18"/>
  <c r="J42" i="18"/>
  <c r="L42" i="18" s="1"/>
  <c r="F42" i="18"/>
  <c r="E42" i="18"/>
  <c r="D42" i="18"/>
  <c r="C42" i="18"/>
  <c r="H42" i="18" s="1"/>
  <c r="B42" i="18"/>
  <c r="A42" i="18"/>
  <c r="F41" i="18"/>
  <c r="E41" i="18"/>
  <c r="K41" i="18" s="1"/>
  <c r="D41" i="18"/>
  <c r="C41" i="18"/>
  <c r="G41" i="18" s="1"/>
  <c r="B41" i="18"/>
  <c r="A41" i="18"/>
  <c r="F40" i="18"/>
  <c r="I40" i="18" s="1"/>
  <c r="M40" i="18" s="1"/>
  <c r="E40" i="18"/>
  <c r="N40" i="18" s="1"/>
  <c r="D40" i="18"/>
  <c r="C40" i="18"/>
  <c r="B40" i="18"/>
  <c r="A40" i="18"/>
  <c r="F39" i="18"/>
  <c r="E39" i="18"/>
  <c r="D39" i="18"/>
  <c r="C39" i="18"/>
  <c r="H39" i="18" s="1"/>
  <c r="B39" i="18"/>
  <c r="N39" i="18" s="1"/>
  <c r="A39" i="18"/>
  <c r="F38" i="18"/>
  <c r="E38" i="18"/>
  <c r="D38" i="18"/>
  <c r="C38" i="18"/>
  <c r="B38" i="18"/>
  <c r="N38" i="18" s="1"/>
  <c r="A38" i="18"/>
  <c r="H37" i="18"/>
  <c r="F37" i="18"/>
  <c r="E37" i="18"/>
  <c r="D37" i="18"/>
  <c r="G37" i="18" s="1"/>
  <c r="C37" i="18"/>
  <c r="B37" i="18"/>
  <c r="N37" i="18" s="1"/>
  <c r="A37" i="18"/>
  <c r="I36" i="18"/>
  <c r="M36" i="18" s="1"/>
  <c r="F36" i="18"/>
  <c r="E36" i="18"/>
  <c r="D36" i="18"/>
  <c r="C36" i="18"/>
  <c r="H36" i="18" s="1"/>
  <c r="B36" i="18"/>
  <c r="A36" i="18"/>
  <c r="F35" i="18"/>
  <c r="E35" i="18"/>
  <c r="D35" i="18"/>
  <c r="C35" i="18"/>
  <c r="H35" i="18" s="1"/>
  <c r="B35" i="18"/>
  <c r="N35" i="18" s="1"/>
  <c r="A35" i="18"/>
  <c r="F34" i="18"/>
  <c r="E34" i="18"/>
  <c r="K34" i="18" s="1"/>
  <c r="D34" i="18"/>
  <c r="C34" i="18"/>
  <c r="H34" i="18" s="1"/>
  <c r="B34" i="18"/>
  <c r="A34" i="18"/>
  <c r="F33" i="18"/>
  <c r="E33" i="18"/>
  <c r="D33" i="18"/>
  <c r="C33" i="18"/>
  <c r="B33" i="18"/>
  <c r="N33" i="18" s="1"/>
  <c r="A33" i="18"/>
  <c r="F32" i="18"/>
  <c r="E32" i="18"/>
  <c r="N32" i="18" s="1"/>
  <c r="D32" i="18"/>
  <c r="C32" i="18"/>
  <c r="G32" i="18" s="1"/>
  <c r="B32" i="18"/>
  <c r="A32" i="18"/>
  <c r="N31" i="18"/>
  <c r="F31" i="18"/>
  <c r="E31" i="18"/>
  <c r="K31" i="18" s="1"/>
  <c r="D31" i="18"/>
  <c r="C31" i="18"/>
  <c r="B31" i="18"/>
  <c r="A31" i="18"/>
  <c r="F30" i="18"/>
  <c r="E30" i="18"/>
  <c r="N30" i="18" s="1"/>
  <c r="D30" i="18"/>
  <c r="C30" i="18"/>
  <c r="B30" i="18"/>
  <c r="A30" i="18"/>
  <c r="F29" i="18"/>
  <c r="E29" i="18"/>
  <c r="N29" i="18" s="1"/>
  <c r="D29" i="18"/>
  <c r="G29" i="18" s="1"/>
  <c r="C29" i="18"/>
  <c r="H29" i="18" s="1"/>
  <c r="B29" i="18"/>
  <c r="A29" i="18"/>
  <c r="F28" i="18"/>
  <c r="I28" i="18" s="1"/>
  <c r="M28" i="18" s="1"/>
  <c r="E28" i="18"/>
  <c r="D28" i="18"/>
  <c r="G28" i="18" s="1"/>
  <c r="C28" i="18"/>
  <c r="H28" i="18" s="1"/>
  <c r="B28" i="18"/>
  <c r="A28" i="18"/>
  <c r="F27" i="18"/>
  <c r="E27" i="18"/>
  <c r="N27" i="18" s="1"/>
  <c r="D27" i="18"/>
  <c r="G27" i="18" s="1"/>
  <c r="C27" i="18"/>
  <c r="H27" i="18" s="1"/>
  <c r="B27" i="18"/>
  <c r="A27" i="18"/>
  <c r="F26" i="18"/>
  <c r="E26" i="18"/>
  <c r="D26" i="18"/>
  <c r="C26" i="18"/>
  <c r="H26" i="18" s="1"/>
  <c r="B26" i="18"/>
  <c r="A26" i="18"/>
  <c r="J25" i="18"/>
  <c r="H25" i="18"/>
  <c r="F25" i="18"/>
  <c r="E25" i="18"/>
  <c r="N25" i="18" s="1"/>
  <c r="D25" i="18"/>
  <c r="C25" i="18"/>
  <c r="G25" i="18" s="1"/>
  <c r="B25" i="18"/>
  <c r="A25" i="18"/>
  <c r="H24" i="18"/>
  <c r="F24" i="18"/>
  <c r="E24" i="18"/>
  <c r="D24" i="18"/>
  <c r="C24" i="18"/>
  <c r="B24" i="18"/>
  <c r="A24" i="18"/>
  <c r="J23" i="18"/>
  <c r="L23" i="18" s="1"/>
  <c r="H23" i="18"/>
  <c r="F23" i="18"/>
  <c r="E23" i="18"/>
  <c r="K23" i="18" s="1"/>
  <c r="D23" i="18"/>
  <c r="C23" i="18"/>
  <c r="G23" i="18" s="1"/>
  <c r="B23" i="18"/>
  <c r="A23" i="18"/>
  <c r="N22" i="18"/>
  <c r="K22" i="18"/>
  <c r="J22" i="18"/>
  <c r="G22" i="18"/>
  <c r="F22" i="18"/>
  <c r="E22" i="18"/>
  <c r="D22" i="18"/>
  <c r="C22" i="18"/>
  <c r="H22" i="18" s="1"/>
  <c r="B22" i="18"/>
  <c r="A22" i="18"/>
  <c r="F21" i="18"/>
  <c r="E21" i="18"/>
  <c r="K21" i="18" s="1"/>
  <c r="D21" i="18"/>
  <c r="G21" i="18" s="1"/>
  <c r="C21" i="18"/>
  <c r="H21" i="18" s="1"/>
  <c r="B21" i="18"/>
  <c r="A21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Z17" i="18" s="1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J17" i="18" s="1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B17" i="18" s="1"/>
  <c r="CA15" i="18"/>
  <c r="CA17" i="18" s="1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T17" i="18" s="1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L17" i="18" s="1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D17" i="18" s="1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V17" i="18" s="1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Q17" i="18" s="1"/>
  <c r="P15" i="18"/>
  <c r="O15" i="18"/>
  <c r="O17" i="18" s="1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I17" i="18" s="1"/>
  <c r="H15" i="18"/>
  <c r="H17" i="18" s="1"/>
  <c r="G15" i="18"/>
  <c r="G17" i="18" s="1"/>
  <c r="F15" i="18"/>
  <c r="F17" i="18" s="1"/>
  <c r="E15" i="18"/>
  <c r="E17" i="18" s="1"/>
  <c r="D15" i="18"/>
  <c r="D17" i="18" s="1"/>
  <c r="C15" i="18"/>
  <c r="C29" i="17"/>
  <c r="C28" i="17"/>
  <c r="B22" i="17"/>
  <c r="D22" i="17" s="1"/>
  <c r="B21" i="17"/>
  <c r="D21" i="17" s="1"/>
  <c r="B15" i="17"/>
  <c r="D15" i="17" s="1"/>
  <c r="D14" i="17"/>
  <c r="B14" i="17"/>
  <c r="D9" i="17"/>
  <c r="B8" i="17"/>
  <c r="D8" i="17" s="1"/>
  <c r="B7" i="17"/>
  <c r="D7" i="17" s="1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CW97" i="16"/>
  <c r="CT97" i="16"/>
  <c r="CG97" i="16"/>
  <c r="CD97" i="16"/>
  <c r="BQ97" i="16"/>
  <c r="BN97" i="16"/>
  <c r="BA97" i="16"/>
  <c r="AX97" i="16"/>
  <c r="AK97" i="16"/>
  <c r="AH97" i="16"/>
  <c r="M97" i="16"/>
  <c r="J97" i="16"/>
  <c r="DF96" i="16"/>
  <c r="DF97" i="16" s="1"/>
  <c r="DE96" i="16"/>
  <c r="DE97" i="16" s="1"/>
  <c r="DD96" i="16"/>
  <c r="DD97" i="16" s="1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V96" i="16"/>
  <c r="CV97" i="16" s="1"/>
  <c r="CU96" i="16"/>
  <c r="CT96" i="16"/>
  <c r="CS96" i="16"/>
  <c r="CS97" i="16" s="1"/>
  <c r="CR96" i="16"/>
  <c r="CR97" i="16" s="1"/>
  <c r="CQ96" i="16"/>
  <c r="CQ97" i="16" s="1"/>
  <c r="CP96" i="16"/>
  <c r="CP97" i="16" s="1"/>
  <c r="CO96" i="16"/>
  <c r="CO97" i="16" s="1"/>
  <c r="CN96" i="16"/>
  <c r="CN97" i="16" s="1"/>
  <c r="CM96" i="16"/>
  <c r="CM97" i="16" s="1"/>
  <c r="CL96" i="16"/>
  <c r="CL97" i="16" s="1"/>
  <c r="CK96" i="16"/>
  <c r="CK97" i="16" s="1"/>
  <c r="CJ96" i="16"/>
  <c r="CJ97" i="16" s="1"/>
  <c r="CI96" i="16"/>
  <c r="CI97" i="16" s="1"/>
  <c r="CH96" i="16"/>
  <c r="CH97" i="16" s="1"/>
  <c r="CG96" i="16"/>
  <c r="CF96" i="16"/>
  <c r="CF97" i="16" s="1"/>
  <c r="CE96" i="16"/>
  <c r="CE97" i="16" s="1"/>
  <c r="CD96" i="16"/>
  <c r="CC96" i="16"/>
  <c r="CC97" i="16" s="1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P96" i="16"/>
  <c r="BP97" i="16" s="1"/>
  <c r="BO96" i="16"/>
  <c r="BO97" i="16" s="1"/>
  <c r="BN96" i="16"/>
  <c r="BM96" i="16"/>
  <c r="BM97" i="16" s="1"/>
  <c r="BL96" i="16"/>
  <c r="B10" i="6" s="1"/>
  <c r="N10" i="6" s="1"/>
  <c r="Q10" i="6" s="1"/>
  <c r="BK96" i="16"/>
  <c r="BK97" i="16" s="1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AZ96" i="16"/>
  <c r="AZ97" i="16" s="1"/>
  <c r="AY96" i="16"/>
  <c r="AX96" i="16"/>
  <c r="AW96" i="16"/>
  <c r="AW97" i="16" s="1"/>
  <c r="AV96" i="16"/>
  <c r="AV97" i="16" s="1"/>
  <c r="AU96" i="16"/>
  <c r="AU97" i="16" s="1"/>
  <c r="AT96" i="16"/>
  <c r="AT97" i="16" s="1"/>
  <c r="AS96" i="16"/>
  <c r="AS97" i="16" s="1"/>
  <c r="AR96" i="16"/>
  <c r="AR97" i="16" s="1"/>
  <c r="AQ96" i="16"/>
  <c r="AQ97" i="16" s="1"/>
  <c r="AP96" i="16"/>
  <c r="AP97" i="16" s="1"/>
  <c r="AO96" i="16"/>
  <c r="AN96" i="16"/>
  <c r="AN97" i="16" s="1"/>
  <c r="AM96" i="16"/>
  <c r="AM97" i="16" s="1"/>
  <c r="AL96" i="16"/>
  <c r="AL97" i="16" s="1"/>
  <c r="AK96" i="16"/>
  <c r="AJ96" i="16"/>
  <c r="AJ97" i="16" s="1"/>
  <c r="AI96" i="16"/>
  <c r="AI97" i="16" s="1"/>
  <c r="AH96" i="16"/>
  <c r="AG96" i="16"/>
  <c r="AG97" i="16" s="1"/>
  <c r="AF96" i="16"/>
  <c r="AF97" i="16" s="1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U97" i="16" s="1"/>
  <c r="T96" i="16"/>
  <c r="T97" i="16" s="1"/>
  <c r="S96" i="16"/>
  <c r="S97" i="16" s="1"/>
  <c r="R96" i="16"/>
  <c r="R97" i="16" s="1"/>
  <c r="Q96" i="16"/>
  <c r="Q97" i="16" s="1"/>
  <c r="P96" i="16"/>
  <c r="O96" i="16"/>
  <c r="N96" i="16"/>
  <c r="N97" i="16" s="1"/>
  <c r="M96" i="16"/>
  <c r="L96" i="16"/>
  <c r="L97" i="16" s="1"/>
  <c r="K96" i="16"/>
  <c r="K97" i="16" s="1"/>
  <c r="J96" i="16"/>
  <c r="I96" i="16"/>
  <c r="I97" i="16" s="1"/>
  <c r="H96" i="16"/>
  <c r="H97" i="16" s="1"/>
  <c r="G96" i="16"/>
  <c r="G97" i="16" s="1"/>
  <c r="F96" i="16"/>
  <c r="E96" i="16"/>
  <c r="E97" i="16" s="1"/>
  <c r="D96" i="16"/>
  <c r="D97" i="16" s="1"/>
  <c r="C96" i="16"/>
  <c r="C25" i="16"/>
  <c r="C22" i="16"/>
  <c r="C19" i="16"/>
  <c r="CQ15" i="16"/>
  <c r="CP15" i="16"/>
  <c r="CO15" i="16"/>
  <c r="CN15" i="16"/>
  <c r="CQ169" i="1" s="1"/>
  <c r="CM15" i="16"/>
  <c r="CL15" i="16"/>
  <c r="CK15" i="16"/>
  <c r="CN169" i="1" s="1"/>
  <c r="CJ15" i="16"/>
  <c r="CI15" i="16"/>
  <c r="CH15" i="16"/>
  <c r="CG15" i="16"/>
  <c r="CF15" i="16"/>
  <c r="CE15" i="16"/>
  <c r="CD15" i="16"/>
  <c r="CC15" i="16"/>
  <c r="CF169" i="1" s="1"/>
  <c r="CB15" i="16"/>
  <c r="CA15" i="16"/>
  <c r="BZ15" i="16"/>
  <c r="BY15" i="16"/>
  <c r="BX15" i="16"/>
  <c r="BW15" i="16"/>
  <c r="BV15" i="16"/>
  <c r="BU15" i="16"/>
  <c r="BX169" i="1" s="1"/>
  <c r="BT15" i="16"/>
  <c r="BS15" i="16"/>
  <c r="BR15" i="16"/>
  <c r="BQ15" i="16"/>
  <c r="BP15" i="16"/>
  <c r="BO15" i="16"/>
  <c r="BN15" i="16"/>
  <c r="BM15" i="16"/>
  <c r="BP169" i="1" s="1"/>
  <c r="BL15" i="16"/>
  <c r="BO169" i="1" s="1"/>
  <c r="BK15" i="16"/>
  <c r="BJ15" i="16"/>
  <c r="BI15" i="16"/>
  <c r="BH15" i="16"/>
  <c r="BG15" i="16"/>
  <c r="BF15" i="16"/>
  <c r="BE15" i="16"/>
  <c r="BH169" i="1" s="1"/>
  <c r="BD15" i="16"/>
  <c r="BG169" i="1" s="1"/>
  <c r="BC15" i="16"/>
  <c r="BB15" i="16"/>
  <c r="BA15" i="16"/>
  <c r="AZ15" i="16"/>
  <c r="AY15" i="16"/>
  <c r="AX15" i="16"/>
  <c r="AW15" i="16"/>
  <c r="AZ169" i="1" s="1"/>
  <c r="AV15" i="16"/>
  <c r="AY169" i="1" s="1"/>
  <c r="AU15" i="16"/>
  <c r="AT15" i="16"/>
  <c r="AS15" i="16"/>
  <c r="AR15" i="16"/>
  <c r="AQ15" i="16"/>
  <c r="AP15" i="16"/>
  <c r="AO15" i="16"/>
  <c r="AR169" i="1" s="1"/>
  <c r="AN15" i="16"/>
  <c r="AQ169" i="1" s="1"/>
  <c r="AM15" i="16"/>
  <c r="AL15" i="16"/>
  <c r="AK15" i="16"/>
  <c r="AJ15" i="16"/>
  <c r="AI15" i="16"/>
  <c r="AH15" i="16"/>
  <c r="AG15" i="16"/>
  <c r="AJ169" i="1" s="1"/>
  <c r="AF15" i="16"/>
  <c r="AE15" i="16"/>
  <c r="AD15" i="16"/>
  <c r="AC15" i="16"/>
  <c r="AB15" i="16"/>
  <c r="AE169" i="1" s="1"/>
  <c r="AA15" i="16"/>
  <c r="Z15" i="16"/>
  <c r="Y15" i="16"/>
  <c r="AB169" i="1" s="1"/>
  <c r="X15" i="16"/>
  <c r="W15" i="16"/>
  <c r="V15" i="16"/>
  <c r="U15" i="16"/>
  <c r="T15" i="16"/>
  <c r="S15" i="16"/>
  <c r="R15" i="16"/>
  <c r="Q15" i="16"/>
  <c r="T169" i="1" s="1"/>
  <c r="P15" i="16"/>
  <c r="S169" i="1" s="1"/>
  <c r="O15" i="16"/>
  <c r="N15" i="16"/>
  <c r="M15" i="16"/>
  <c r="L15" i="16"/>
  <c r="K15" i="16"/>
  <c r="J15" i="16"/>
  <c r="I15" i="16"/>
  <c r="L169" i="1" s="1"/>
  <c r="H15" i="16"/>
  <c r="G15" i="16"/>
  <c r="F15" i="16"/>
  <c r="E15" i="16"/>
  <c r="D15" i="16"/>
  <c r="C15" i="16"/>
  <c r="CQ14" i="16"/>
  <c r="CP14" i="16"/>
  <c r="CO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CB14" i="16"/>
  <c r="CA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N14" i="16"/>
  <c r="BM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CQ13" i="16"/>
  <c r="CP13" i="16"/>
  <c r="CO13" i="16"/>
  <c r="CN13" i="16"/>
  <c r="CM13" i="16"/>
  <c r="CP167" i="1" s="1"/>
  <c r="CL13" i="16"/>
  <c r="CO167" i="1" s="1"/>
  <c r="CK13" i="16"/>
  <c r="CJ13" i="16"/>
  <c r="CI13" i="16"/>
  <c r="CH13" i="16"/>
  <c r="CG13" i="16"/>
  <c r="CF13" i="16"/>
  <c r="CE13" i="16"/>
  <c r="CH167" i="1" s="1"/>
  <c r="CD13" i="16"/>
  <c r="CG167" i="1" s="1"/>
  <c r="CC13" i="16"/>
  <c r="CB13" i="16"/>
  <c r="CA13" i="16"/>
  <c r="BZ13" i="16"/>
  <c r="BY13" i="16"/>
  <c r="BX13" i="16"/>
  <c r="BW13" i="16"/>
  <c r="BZ167" i="1" s="1"/>
  <c r="BV13" i="16"/>
  <c r="BU13" i="16"/>
  <c r="BT13" i="16"/>
  <c r="BS13" i="16"/>
  <c r="BR13" i="16"/>
  <c r="BQ13" i="16"/>
  <c r="BP13" i="16"/>
  <c r="BO13" i="16"/>
  <c r="BR167" i="1" s="1"/>
  <c r="BN13" i="16"/>
  <c r="BM13" i="16"/>
  <c r="BL13" i="16"/>
  <c r="BK13" i="16"/>
  <c r="BJ13" i="16"/>
  <c r="BI13" i="16"/>
  <c r="BH13" i="16"/>
  <c r="BG13" i="16"/>
  <c r="BJ167" i="1" s="1"/>
  <c r="BF13" i="16"/>
  <c r="BE13" i="16"/>
  <c r="BD13" i="16"/>
  <c r="BC13" i="16"/>
  <c r="BB13" i="16"/>
  <c r="BE167" i="1" s="1"/>
  <c r="BA13" i="16"/>
  <c r="AZ13" i="16"/>
  <c r="AY13" i="16"/>
  <c r="BB167" i="1" s="1"/>
  <c r="AX13" i="16"/>
  <c r="AW13" i="16"/>
  <c r="AV13" i="16"/>
  <c r="AU13" i="16"/>
  <c r="AT13" i="16"/>
  <c r="AS13" i="16"/>
  <c r="AR13" i="16"/>
  <c r="AQ13" i="16"/>
  <c r="AT167" i="1" s="1"/>
  <c r="AP13" i="16"/>
  <c r="AS167" i="1" s="1"/>
  <c r="AO13" i="16"/>
  <c r="AN13" i="16"/>
  <c r="AM13" i="16"/>
  <c r="AL13" i="16"/>
  <c r="AK13" i="16"/>
  <c r="AJ13" i="16"/>
  <c r="AI13" i="16"/>
  <c r="AL167" i="1" s="1"/>
  <c r="AH13" i="16"/>
  <c r="AK167" i="1" s="1"/>
  <c r="AG13" i="16"/>
  <c r="AF13" i="16"/>
  <c r="AE13" i="16"/>
  <c r="AD13" i="16"/>
  <c r="AC13" i="16"/>
  <c r="AB13" i="16"/>
  <c r="AA13" i="16"/>
  <c r="AD167" i="1" s="1"/>
  <c r="Z13" i="16"/>
  <c r="AC167" i="1" s="1"/>
  <c r="Y13" i="16"/>
  <c r="X13" i="16"/>
  <c r="W13" i="16"/>
  <c r="V13" i="16"/>
  <c r="U13" i="16"/>
  <c r="T13" i="16"/>
  <c r="S13" i="16"/>
  <c r="V167" i="1" s="1"/>
  <c r="R13" i="16"/>
  <c r="Q13" i="16"/>
  <c r="P13" i="16"/>
  <c r="O13" i="16"/>
  <c r="N13" i="16"/>
  <c r="M13" i="16"/>
  <c r="L13" i="16"/>
  <c r="K13" i="16"/>
  <c r="N167" i="1" s="1"/>
  <c r="J13" i="16"/>
  <c r="I13" i="16"/>
  <c r="H13" i="16"/>
  <c r="G13" i="16"/>
  <c r="F13" i="16"/>
  <c r="E13" i="16"/>
  <c r="D13" i="16"/>
  <c r="C13" i="16"/>
  <c r="F167" i="1" s="1"/>
  <c r="CQ12" i="16"/>
  <c r="CT166" i="1" s="1"/>
  <c r="CP12" i="16"/>
  <c r="CO12" i="16"/>
  <c r="CN12" i="16"/>
  <c r="CM12" i="16"/>
  <c r="CL12" i="16"/>
  <c r="CK12" i="16"/>
  <c r="CJ12" i="16"/>
  <c r="CM166" i="1" s="1"/>
  <c r="CI12" i="16"/>
  <c r="CH12" i="16"/>
  <c r="CG12" i="16"/>
  <c r="CF12" i="16"/>
  <c r="CE12" i="16"/>
  <c r="CD12" i="16"/>
  <c r="CC12" i="16"/>
  <c r="CB12" i="16"/>
  <c r="CE166" i="1" s="1"/>
  <c r="CA12" i="16"/>
  <c r="BZ12" i="16"/>
  <c r="BY12" i="16"/>
  <c r="BX12" i="16"/>
  <c r="BW12" i="16"/>
  <c r="BV12" i="16"/>
  <c r="BU12" i="16"/>
  <c r="BT12" i="16"/>
  <c r="BW166" i="1" s="1"/>
  <c r="BS12" i="16"/>
  <c r="BR12" i="16"/>
  <c r="BQ12" i="16"/>
  <c r="BP12" i="16"/>
  <c r="BO12" i="16"/>
  <c r="BN12" i="16"/>
  <c r="BM12" i="16"/>
  <c r="BL12" i="16"/>
  <c r="BO166" i="1" s="1"/>
  <c r="BK12" i="16"/>
  <c r="BN166" i="1" s="1"/>
  <c r="BJ12" i="16"/>
  <c r="BI12" i="16"/>
  <c r="BH12" i="16"/>
  <c r="BG12" i="16"/>
  <c r="BF12" i="16"/>
  <c r="BE12" i="16"/>
  <c r="BD12" i="16"/>
  <c r="BG166" i="1" s="1"/>
  <c r="BC12" i="16"/>
  <c r="BF166" i="1" s="1"/>
  <c r="BB12" i="16"/>
  <c r="BA12" i="16"/>
  <c r="AZ12" i="16"/>
  <c r="AY12" i="16"/>
  <c r="AX12" i="16"/>
  <c r="AW12" i="16"/>
  <c r="AV12" i="16"/>
  <c r="AY166" i="1" s="1"/>
  <c r="AU12" i="16"/>
  <c r="AX166" i="1" s="1"/>
  <c r="AT12" i="16"/>
  <c r="AS12" i="16"/>
  <c r="AR12" i="16"/>
  <c r="AQ12" i="16"/>
  <c r="AP12" i="16"/>
  <c r="AO12" i="16"/>
  <c r="AN12" i="16"/>
  <c r="AQ166" i="1" s="1"/>
  <c r="AM12" i="16"/>
  <c r="AP166" i="1" s="1"/>
  <c r="AL12" i="16"/>
  <c r="AK12" i="16"/>
  <c r="AJ12" i="16"/>
  <c r="AI12" i="16"/>
  <c r="AH12" i="16"/>
  <c r="AG12" i="16"/>
  <c r="AF12" i="16"/>
  <c r="AI166" i="1" s="1"/>
  <c r="AE12" i="16"/>
  <c r="AH166" i="1" s="1"/>
  <c r="AD12" i="16"/>
  <c r="AC12" i="16"/>
  <c r="AB12" i="16"/>
  <c r="AA12" i="16"/>
  <c r="Z12" i="16"/>
  <c r="Y12" i="16"/>
  <c r="X12" i="16"/>
  <c r="AA166" i="1" s="1"/>
  <c r="W12" i="16"/>
  <c r="V12" i="16"/>
  <c r="U12" i="16"/>
  <c r="T12" i="16"/>
  <c r="S12" i="16"/>
  <c r="R12" i="16"/>
  <c r="Q12" i="16"/>
  <c r="P12" i="16"/>
  <c r="S166" i="1" s="1"/>
  <c r="O12" i="16"/>
  <c r="N12" i="16"/>
  <c r="M12" i="16"/>
  <c r="L12" i="16"/>
  <c r="K12" i="16"/>
  <c r="J12" i="16"/>
  <c r="I12" i="16"/>
  <c r="H12" i="16"/>
  <c r="K166" i="1" s="1"/>
  <c r="G12" i="16"/>
  <c r="F12" i="16"/>
  <c r="E12" i="16"/>
  <c r="D12" i="16"/>
  <c r="C12" i="16"/>
  <c r="CQ11" i="16"/>
  <c r="CP11" i="16"/>
  <c r="CO11" i="16"/>
  <c r="CR165" i="1" s="1"/>
  <c r="CN11" i="16"/>
  <c r="CQ165" i="1" s="1"/>
  <c r="CM11" i="16"/>
  <c r="CL11" i="16"/>
  <c r="CK11" i="16"/>
  <c r="CJ11" i="16"/>
  <c r="CM165" i="1" s="1"/>
  <c r="CI11" i="16"/>
  <c r="CH11" i="16"/>
  <c r="CG11" i="16"/>
  <c r="CJ165" i="1" s="1"/>
  <c r="CF11" i="16"/>
  <c r="CE11" i="16"/>
  <c r="CD11" i="16"/>
  <c r="CC11" i="16"/>
  <c r="CB11" i="16"/>
  <c r="CA11" i="16"/>
  <c r="BZ11" i="16"/>
  <c r="BY11" i="16"/>
  <c r="CB165" i="1" s="1"/>
  <c r="BX11" i="16"/>
  <c r="BW11" i="16"/>
  <c r="BV11" i="16"/>
  <c r="BU11" i="16"/>
  <c r="BT11" i="16"/>
  <c r="BS11" i="16"/>
  <c r="BR11" i="16"/>
  <c r="BQ11" i="16"/>
  <c r="BT165" i="1" s="1"/>
  <c r="BP11" i="16"/>
  <c r="BS165" i="1" s="1"/>
  <c r="BO11" i="16"/>
  <c r="BN11" i="16"/>
  <c r="BM11" i="16"/>
  <c r="BL11" i="16"/>
  <c r="BK11" i="16"/>
  <c r="BJ11" i="16"/>
  <c r="BI11" i="16"/>
  <c r="BL165" i="1" s="1"/>
  <c r="BH11" i="16"/>
  <c r="BG11" i="16"/>
  <c r="BF11" i="16"/>
  <c r="BE11" i="16"/>
  <c r="BD11" i="16"/>
  <c r="BC11" i="16"/>
  <c r="BB11" i="16"/>
  <c r="BA11" i="16"/>
  <c r="BD165" i="1" s="1"/>
  <c r="AZ11" i="16"/>
  <c r="BC165" i="1" s="1"/>
  <c r="AY11" i="16"/>
  <c r="AX11" i="16"/>
  <c r="AW11" i="16"/>
  <c r="AV11" i="16"/>
  <c r="AU11" i="16"/>
  <c r="AT11" i="16"/>
  <c r="AS11" i="16"/>
  <c r="AV165" i="1" s="1"/>
  <c r="AR11" i="16"/>
  <c r="AU165" i="1" s="1"/>
  <c r="AQ11" i="16"/>
  <c r="AP11" i="16"/>
  <c r="AS165" i="1" s="1"/>
  <c r="AO11" i="16"/>
  <c r="AN11" i="16"/>
  <c r="AM11" i="16"/>
  <c r="AL11" i="16"/>
  <c r="AK11" i="16"/>
  <c r="AN165" i="1" s="1"/>
  <c r="AJ11" i="16"/>
  <c r="AI11" i="16"/>
  <c r="AH11" i="16"/>
  <c r="AG11" i="16"/>
  <c r="AF11" i="16"/>
  <c r="AE11" i="16"/>
  <c r="AD11" i="16"/>
  <c r="AC11" i="16"/>
  <c r="AF165" i="1" s="1"/>
  <c r="AB11" i="16"/>
  <c r="AE165" i="1" s="1"/>
  <c r="AA11" i="16"/>
  <c r="Z11" i="16"/>
  <c r="Y11" i="16"/>
  <c r="X11" i="16"/>
  <c r="AA165" i="1" s="1"/>
  <c r="W11" i="16"/>
  <c r="V11" i="16"/>
  <c r="U11" i="16"/>
  <c r="X165" i="1" s="1"/>
  <c r="T11" i="16"/>
  <c r="W165" i="1" s="1"/>
  <c r="S11" i="16"/>
  <c r="R11" i="16"/>
  <c r="Q11" i="16"/>
  <c r="P11" i="16"/>
  <c r="O11" i="16"/>
  <c r="N11" i="16"/>
  <c r="M11" i="16"/>
  <c r="P165" i="1" s="1"/>
  <c r="L11" i="16"/>
  <c r="O165" i="1" s="1"/>
  <c r="K11" i="16"/>
  <c r="J11" i="16"/>
  <c r="I11" i="16"/>
  <c r="H11" i="16"/>
  <c r="G11" i="16"/>
  <c r="F11" i="16"/>
  <c r="E11" i="16"/>
  <c r="H165" i="1" s="1"/>
  <c r="D11" i="16"/>
  <c r="G165" i="1" s="1"/>
  <c r="C11" i="16"/>
  <c r="CQ10" i="16"/>
  <c r="CP10" i="16"/>
  <c r="CO10" i="16"/>
  <c r="CN10" i="16"/>
  <c r="CM10" i="16"/>
  <c r="CL10" i="16"/>
  <c r="CO164" i="1" s="1"/>
  <c r="CK10" i="16"/>
  <c r="CN164" i="1" s="1"/>
  <c r="CJ10" i="16"/>
  <c r="CI10" i="16"/>
  <c r="CH10" i="16"/>
  <c r="CG10" i="16"/>
  <c r="CF10" i="16"/>
  <c r="CE10" i="16"/>
  <c r="CD10" i="16"/>
  <c r="CG164" i="1" s="1"/>
  <c r="CC10" i="16"/>
  <c r="CF164" i="1" s="1"/>
  <c r="CB10" i="16"/>
  <c r="CA10" i="16"/>
  <c r="BZ10" i="16"/>
  <c r="BY10" i="16"/>
  <c r="BX10" i="16"/>
  <c r="BW10" i="16"/>
  <c r="BV10" i="16"/>
  <c r="BY164" i="1" s="1"/>
  <c r="BU10" i="16"/>
  <c r="BX164" i="1" s="1"/>
  <c r="BT10" i="16"/>
  <c r="BS10" i="16"/>
  <c r="BR10" i="16"/>
  <c r="BQ10" i="16"/>
  <c r="BP10" i="16"/>
  <c r="BO10" i="16"/>
  <c r="BN10" i="16"/>
  <c r="BQ164" i="1" s="1"/>
  <c r="BM10" i="16"/>
  <c r="BM16" i="16" s="1"/>
  <c r="BL10" i="16"/>
  <c r="BK10" i="16"/>
  <c r="BJ10" i="16"/>
  <c r="BI10" i="16"/>
  <c r="BH10" i="16"/>
  <c r="BG10" i="16"/>
  <c r="BF10" i="16"/>
  <c r="BI164" i="1" s="1"/>
  <c r="BE10" i="16"/>
  <c r="BH164" i="1" s="1"/>
  <c r="BD10" i="16"/>
  <c r="BC10" i="16"/>
  <c r="BB10" i="16"/>
  <c r="BA10" i="16"/>
  <c r="AZ10" i="16"/>
  <c r="AY10" i="16"/>
  <c r="AX10" i="16"/>
  <c r="BA164" i="1" s="1"/>
  <c r="AW10" i="16"/>
  <c r="AZ164" i="1" s="1"/>
  <c r="AV10" i="16"/>
  <c r="AU10" i="16"/>
  <c r="AT10" i="16"/>
  <c r="AS10" i="16"/>
  <c r="AR10" i="16"/>
  <c r="AQ10" i="16"/>
  <c r="AP10" i="16"/>
  <c r="AS164" i="1" s="1"/>
  <c r="AO10" i="16"/>
  <c r="AR164" i="1" s="1"/>
  <c r="AN10" i="16"/>
  <c r="AM10" i="16"/>
  <c r="AL10" i="16"/>
  <c r="AK10" i="16"/>
  <c r="AJ10" i="16"/>
  <c r="AI10" i="16"/>
  <c r="AH10" i="16"/>
  <c r="AK164" i="1" s="1"/>
  <c r="AG10" i="16"/>
  <c r="AG16" i="16" s="1"/>
  <c r="AF10" i="16"/>
  <c r="AE10" i="16"/>
  <c r="AD10" i="16"/>
  <c r="AC10" i="16"/>
  <c r="AB10" i="16"/>
  <c r="AA10" i="16"/>
  <c r="Z10" i="16"/>
  <c r="AC164" i="1" s="1"/>
  <c r="Y10" i="16"/>
  <c r="AB164" i="1" s="1"/>
  <c r="X10" i="16"/>
  <c r="W10" i="16"/>
  <c r="V10" i="16"/>
  <c r="U10" i="16"/>
  <c r="T10" i="16"/>
  <c r="S10" i="16"/>
  <c r="R10" i="16"/>
  <c r="U164" i="1" s="1"/>
  <c r="Q10" i="16"/>
  <c r="T164" i="1" s="1"/>
  <c r="P10" i="16"/>
  <c r="O10" i="16"/>
  <c r="N10" i="16"/>
  <c r="M10" i="16"/>
  <c r="L10" i="16"/>
  <c r="K10" i="16"/>
  <c r="J10" i="16"/>
  <c r="M164" i="1" s="1"/>
  <c r="I10" i="16"/>
  <c r="L164" i="1" s="1"/>
  <c r="H10" i="16"/>
  <c r="G10" i="16"/>
  <c r="F10" i="16"/>
  <c r="E10" i="16"/>
  <c r="D10" i="16"/>
  <c r="C10" i="16"/>
  <c r="CQ9" i="16"/>
  <c r="CT163" i="1" s="1"/>
  <c r="CP9" i="16"/>
  <c r="CS163" i="1" s="1"/>
  <c r="CO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CB9" i="16"/>
  <c r="CA9" i="16"/>
  <c r="CD163" i="1" s="1"/>
  <c r="BZ9" i="16"/>
  <c r="CC163" i="1" s="1"/>
  <c r="BY9" i="16"/>
  <c r="BX9" i="16"/>
  <c r="BW9" i="16"/>
  <c r="BV9" i="16"/>
  <c r="BU9" i="16"/>
  <c r="BT9" i="16"/>
  <c r="BS9" i="16"/>
  <c r="BV163" i="1" s="1"/>
  <c r="BR9" i="16"/>
  <c r="BU163" i="1" s="1"/>
  <c r="BQ9" i="16"/>
  <c r="BP9" i="16"/>
  <c r="BO9" i="16"/>
  <c r="BN9" i="16"/>
  <c r="BM9" i="16"/>
  <c r="BL9" i="16"/>
  <c r="BK9" i="16"/>
  <c r="BN163" i="1" s="1"/>
  <c r="BJ9" i="16"/>
  <c r="BM163" i="1" s="1"/>
  <c r="BI9" i="16"/>
  <c r="BH9" i="16"/>
  <c r="BG9" i="16"/>
  <c r="BF9" i="16"/>
  <c r="BE9" i="16"/>
  <c r="BD9" i="16"/>
  <c r="BC9" i="16"/>
  <c r="BF163" i="1" s="1"/>
  <c r="BB9" i="16"/>
  <c r="BE163" i="1" s="1"/>
  <c r="BA9" i="16"/>
  <c r="AZ9" i="16"/>
  <c r="AY9" i="16"/>
  <c r="AX9" i="16"/>
  <c r="AW9" i="16"/>
  <c r="AV9" i="16"/>
  <c r="AU9" i="16"/>
  <c r="AX163" i="1" s="1"/>
  <c r="AT9" i="16"/>
  <c r="AS9" i="16"/>
  <c r="AR9" i="16"/>
  <c r="AQ9" i="16"/>
  <c r="AP9" i="16"/>
  <c r="AO9" i="16"/>
  <c r="AN9" i="16"/>
  <c r="AM9" i="16"/>
  <c r="AP163" i="1" s="1"/>
  <c r="AL9" i="16"/>
  <c r="AO163" i="1" s="1"/>
  <c r="AK9" i="16"/>
  <c r="AJ9" i="16"/>
  <c r="AI9" i="16"/>
  <c r="AH9" i="16"/>
  <c r="AG9" i="16"/>
  <c r="AF9" i="16"/>
  <c r="AE9" i="16"/>
  <c r="AD9" i="16"/>
  <c r="AG163" i="1" s="1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R163" i="1" s="1"/>
  <c r="N9" i="16"/>
  <c r="Q163" i="1" s="1"/>
  <c r="M9" i="16"/>
  <c r="L9" i="16"/>
  <c r="K9" i="16"/>
  <c r="J9" i="16"/>
  <c r="I9" i="16"/>
  <c r="H9" i="16"/>
  <c r="G9" i="16"/>
  <c r="J163" i="1" s="1"/>
  <c r="F9" i="16"/>
  <c r="I163" i="1" s="1"/>
  <c r="E9" i="16"/>
  <c r="D9" i="16"/>
  <c r="C9" i="16"/>
  <c r="CQ8" i="16"/>
  <c r="CT162" i="1" s="1"/>
  <c r="CP8" i="16"/>
  <c r="CO8" i="16"/>
  <c r="CN8" i="16"/>
  <c r="CM8" i="16"/>
  <c r="CM16" i="16" s="1"/>
  <c r="CL8" i="16"/>
  <c r="CK8" i="16"/>
  <c r="CJ8" i="16"/>
  <c r="CI8" i="16"/>
  <c r="CL162" i="1" s="1"/>
  <c r="CH8" i="16"/>
  <c r="CG8" i="16"/>
  <c r="CF8" i="16"/>
  <c r="CI162" i="1" s="1"/>
  <c r="CE8" i="16"/>
  <c r="CE16" i="16" s="1"/>
  <c r="CD8" i="16"/>
  <c r="CC8" i="16"/>
  <c r="CB8" i="16"/>
  <c r="CA8" i="16"/>
  <c r="CD162" i="1" s="1"/>
  <c r="BZ8" i="16"/>
  <c r="BY8" i="16"/>
  <c r="BX8" i="16"/>
  <c r="CA162" i="1" s="1"/>
  <c r="BW8" i="16"/>
  <c r="BW16" i="16" s="1"/>
  <c r="BV8" i="16"/>
  <c r="BU8" i="16"/>
  <c r="BT8" i="16"/>
  <c r="BS8" i="16"/>
  <c r="BV162" i="1" s="1"/>
  <c r="BR8" i="16"/>
  <c r="BQ8" i="16"/>
  <c r="BP8" i="16"/>
  <c r="BS162" i="1" s="1"/>
  <c r="BO8" i="16"/>
  <c r="BO16" i="16" s="1"/>
  <c r="BN8" i="16"/>
  <c r="BM8" i="16"/>
  <c r="BL8" i="16"/>
  <c r="BK8" i="16"/>
  <c r="BN162" i="1" s="1"/>
  <c r="BJ8" i="16"/>
  <c r="BI8" i="16"/>
  <c r="BH8" i="16"/>
  <c r="BK162" i="1" s="1"/>
  <c r="BG8" i="16"/>
  <c r="BG16" i="16" s="1"/>
  <c r="BF8" i="16"/>
  <c r="BE8" i="16"/>
  <c r="BD8" i="16"/>
  <c r="BC8" i="16"/>
  <c r="BF162" i="1" s="1"/>
  <c r="BB8" i="16"/>
  <c r="BA8" i="16"/>
  <c r="AZ8" i="16"/>
  <c r="BC162" i="1" s="1"/>
  <c r="AY8" i="16"/>
  <c r="AY16" i="16" s="1"/>
  <c r="AX8" i="16"/>
  <c r="AW8" i="16"/>
  <c r="AV8" i="16"/>
  <c r="AU8" i="16"/>
  <c r="AX162" i="1" s="1"/>
  <c r="AT8" i="16"/>
  <c r="AS8" i="16"/>
  <c r="AR8" i="16"/>
  <c r="AU162" i="1" s="1"/>
  <c r="AQ8" i="16"/>
  <c r="AQ16" i="16" s="1"/>
  <c r="AP8" i="16"/>
  <c r="AO8" i="16"/>
  <c r="AN8" i="16"/>
  <c r="AM8" i="16"/>
  <c r="AP162" i="1" s="1"/>
  <c r="AL8" i="16"/>
  <c r="AK8" i="16"/>
  <c r="AJ8" i="16"/>
  <c r="AI8" i="16"/>
  <c r="AI16" i="16" s="1"/>
  <c r="AH8" i="16"/>
  <c r="AG8" i="16"/>
  <c r="AF8" i="16"/>
  <c r="AE8" i="16"/>
  <c r="AH162" i="1" s="1"/>
  <c r="AD8" i="16"/>
  <c r="AC8" i="16"/>
  <c r="AB8" i="16"/>
  <c r="AA8" i="16"/>
  <c r="AA16" i="16" s="1"/>
  <c r="Z8" i="16"/>
  <c r="Y8" i="16"/>
  <c r="X8" i="16"/>
  <c r="W8" i="16"/>
  <c r="Z162" i="1" s="1"/>
  <c r="V8" i="16"/>
  <c r="U8" i="16"/>
  <c r="T8" i="16"/>
  <c r="W162" i="1" s="1"/>
  <c r="S8" i="16"/>
  <c r="S16" i="16" s="1"/>
  <c r="R8" i="16"/>
  <c r="Q8" i="16"/>
  <c r="P8" i="16"/>
  <c r="O8" i="16"/>
  <c r="R162" i="1" s="1"/>
  <c r="N8" i="16"/>
  <c r="M8" i="16"/>
  <c r="L8" i="16"/>
  <c r="O162" i="1" s="1"/>
  <c r="K8" i="16"/>
  <c r="K16" i="16" s="1"/>
  <c r="J8" i="16"/>
  <c r="I8" i="16"/>
  <c r="H8" i="16"/>
  <c r="G8" i="16"/>
  <c r="J162" i="1" s="1"/>
  <c r="F8" i="16"/>
  <c r="E8" i="16"/>
  <c r="D8" i="16"/>
  <c r="G162" i="1" s="1"/>
  <c r="C8" i="16"/>
  <c r="C16" i="16" s="1"/>
  <c r="B106" i="15"/>
  <c r="B105" i="15"/>
  <c r="B104" i="15"/>
  <c r="B103" i="15"/>
  <c r="B102" i="15"/>
  <c r="B101" i="15"/>
  <c r="B100" i="15"/>
  <c r="CZ105" i="1" s="1"/>
  <c r="B99" i="15"/>
  <c r="B98" i="15"/>
  <c r="B97" i="15"/>
  <c r="B96" i="15"/>
  <c r="B95" i="15"/>
  <c r="B94" i="15"/>
  <c r="B93" i="15"/>
  <c r="B92" i="15"/>
  <c r="CR105" i="1" s="1"/>
  <c r="B91" i="15"/>
  <c r="B90" i="15"/>
  <c r="B89" i="15"/>
  <c r="B88" i="15"/>
  <c r="B87" i="15"/>
  <c r="B86" i="15"/>
  <c r="B85" i="15"/>
  <c r="B84" i="15"/>
  <c r="CJ105" i="1" s="1"/>
  <c r="B83" i="15"/>
  <c r="B82" i="15"/>
  <c r="B81" i="15"/>
  <c r="B80" i="15"/>
  <c r="B79" i="15"/>
  <c r="B78" i="15"/>
  <c r="B77" i="15"/>
  <c r="B76" i="15"/>
  <c r="CB105" i="1" s="1"/>
  <c r="B75" i="15"/>
  <c r="B74" i="15"/>
  <c r="B73" i="15"/>
  <c r="B72" i="15"/>
  <c r="B71" i="15"/>
  <c r="B70" i="15"/>
  <c r="B69" i="15"/>
  <c r="B68" i="15"/>
  <c r="BT105" i="1" s="1"/>
  <c r="B67" i="15"/>
  <c r="B66" i="15"/>
  <c r="B65" i="15"/>
  <c r="B64" i="15"/>
  <c r="B63" i="15"/>
  <c r="B62" i="15"/>
  <c r="B61" i="15"/>
  <c r="B60" i="15"/>
  <c r="BL105" i="1" s="1"/>
  <c r="B59" i="15"/>
  <c r="B58" i="15"/>
  <c r="B57" i="15"/>
  <c r="B56" i="15"/>
  <c r="B55" i="15"/>
  <c r="B54" i="15"/>
  <c r="B53" i="15"/>
  <c r="B52" i="15"/>
  <c r="BD105" i="1" s="1"/>
  <c r="B51" i="15"/>
  <c r="B50" i="15"/>
  <c r="B49" i="15"/>
  <c r="B48" i="15"/>
  <c r="B47" i="15"/>
  <c r="B46" i="15"/>
  <c r="B45" i="15"/>
  <c r="B44" i="15"/>
  <c r="AV105" i="1" s="1"/>
  <c r="B43" i="15"/>
  <c r="B42" i="15"/>
  <c r="B41" i="15"/>
  <c r="B40" i="15"/>
  <c r="B39" i="15"/>
  <c r="B38" i="15"/>
  <c r="B37" i="15"/>
  <c r="B36" i="15"/>
  <c r="AN105" i="1" s="1"/>
  <c r="B35" i="15"/>
  <c r="B34" i="15"/>
  <c r="B33" i="15"/>
  <c r="B32" i="15"/>
  <c r="B31" i="15"/>
  <c r="B30" i="15"/>
  <c r="B29" i="15"/>
  <c r="B28" i="15"/>
  <c r="AF105" i="1" s="1"/>
  <c r="B27" i="15"/>
  <c r="B26" i="15"/>
  <c r="B25" i="15"/>
  <c r="B24" i="15"/>
  <c r="B23" i="15"/>
  <c r="B22" i="15"/>
  <c r="B21" i="15"/>
  <c r="B20" i="15"/>
  <c r="X105" i="1" s="1"/>
  <c r="B19" i="15"/>
  <c r="B18" i="15"/>
  <c r="B17" i="15"/>
  <c r="B16" i="15"/>
  <c r="B15" i="15"/>
  <c r="B14" i="15"/>
  <c r="B13" i="15"/>
  <c r="B12" i="15"/>
  <c r="P105" i="1" s="1"/>
  <c r="B11" i="15"/>
  <c r="B10" i="15"/>
  <c r="B9" i="15"/>
  <c r="B8" i="15"/>
  <c r="B7" i="15"/>
  <c r="B6" i="15"/>
  <c r="B5" i="15"/>
  <c r="B4" i="15"/>
  <c r="H105" i="1" s="1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BY104" i="10"/>
  <c r="BY105" i="10" s="1"/>
  <c r="BY106" i="10" s="1"/>
  <c r="BM104" i="10"/>
  <c r="BM105" i="10" s="1"/>
  <c r="BD104" i="10"/>
  <c r="AF104" i="10"/>
  <c r="CH103" i="10"/>
  <c r="J20" i="10" s="1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L104" i="10" s="1"/>
  <c r="BK103" i="10"/>
  <c r="BJ103" i="10"/>
  <c r="BI103" i="10"/>
  <c r="BH103" i="10"/>
  <c r="BG103" i="10"/>
  <c r="BF103" i="10"/>
  <c r="BE103" i="10"/>
  <c r="BD103" i="10"/>
  <c r="BC103" i="10"/>
  <c r="BB103" i="10"/>
  <c r="BA103" i="10"/>
  <c r="AZ103" i="10"/>
  <c r="AY103" i="10"/>
  <c r="AX103" i="10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G103" i="10"/>
  <c r="AG104" i="10" s="1"/>
  <c r="AF103" i="10"/>
  <c r="AE103" i="10"/>
  <c r="AD103" i="10"/>
  <c r="E20" i="10" s="1"/>
  <c r="AC103" i="10"/>
  <c r="AB103" i="10"/>
  <c r="AA103" i="10"/>
  <c r="Z103" i="10"/>
  <c r="Y103" i="10"/>
  <c r="X103" i="10"/>
  <c r="X104" i="10" s="1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CH102" i="10"/>
  <c r="CG102" i="10"/>
  <c r="CG104" i="10" s="1"/>
  <c r="CF102" i="10"/>
  <c r="CF104" i="10" s="1"/>
  <c r="CF105" i="10" s="1"/>
  <c r="CE102" i="10"/>
  <c r="CD102" i="10"/>
  <c r="CD104" i="10" s="1"/>
  <c r="CC102" i="10"/>
  <c r="CB102" i="10"/>
  <c r="CA102" i="10"/>
  <c r="CA104" i="10" s="1"/>
  <c r="BZ102" i="10"/>
  <c r="BY102" i="10"/>
  <c r="BX102" i="10"/>
  <c r="BX104" i="10" s="1"/>
  <c r="BW102" i="10"/>
  <c r="BV102" i="10"/>
  <c r="BV104" i="10" s="1"/>
  <c r="BU102" i="10"/>
  <c r="BT102" i="10"/>
  <c r="BT104" i="10" s="1"/>
  <c r="BS102" i="10"/>
  <c r="BS104" i="10" s="1"/>
  <c r="BR102" i="10"/>
  <c r="BQ102" i="10"/>
  <c r="BQ104" i="10" s="1"/>
  <c r="BP102" i="10"/>
  <c r="BP104" i="10" s="1"/>
  <c r="BO102" i="10"/>
  <c r="BN102" i="10"/>
  <c r="BN104" i="10" s="1"/>
  <c r="BM102" i="10"/>
  <c r="BL102" i="10"/>
  <c r="BK102" i="10"/>
  <c r="BK104" i="10" s="1"/>
  <c r="BJ102" i="10"/>
  <c r="BI102" i="10"/>
  <c r="BI104" i="10" s="1"/>
  <c r="BH102" i="10"/>
  <c r="BG102" i="10"/>
  <c r="BF102" i="10"/>
  <c r="BF104" i="10" s="1"/>
  <c r="BE102" i="10"/>
  <c r="BD102" i="10"/>
  <c r="BC102" i="10"/>
  <c r="BC104" i="10" s="1"/>
  <c r="BB102" i="10"/>
  <c r="BA102" i="10"/>
  <c r="BA104" i="10" s="1"/>
  <c r="AZ102" i="10"/>
  <c r="AZ104" i="10" s="1"/>
  <c r="AZ105" i="10" s="1"/>
  <c r="AY102" i="10"/>
  <c r="AX102" i="10"/>
  <c r="AX104" i="10" s="1"/>
  <c r="AW102" i="10"/>
  <c r="AV102" i="10"/>
  <c r="AU102" i="10"/>
  <c r="AU104" i="10" s="1"/>
  <c r="AT102" i="10"/>
  <c r="AS102" i="10"/>
  <c r="AS104" i="10" s="1"/>
  <c r="AR102" i="10"/>
  <c r="AR104" i="10" s="1"/>
  <c r="AQ102" i="10"/>
  <c r="AP102" i="10"/>
  <c r="AP104" i="10" s="1"/>
  <c r="AO102" i="10"/>
  <c r="AN102" i="10"/>
  <c r="AN104" i="10" s="1"/>
  <c r="AM102" i="10"/>
  <c r="AM104" i="10" s="1"/>
  <c r="AL102" i="10"/>
  <c r="AK102" i="10"/>
  <c r="AK104" i="10" s="1"/>
  <c r="AJ102" i="10"/>
  <c r="AJ104" i="10" s="1"/>
  <c r="AI102" i="10"/>
  <c r="AH102" i="10"/>
  <c r="AH104" i="10" s="1"/>
  <c r="AG102" i="10"/>
  <c r="AF102" i="10"/>
  <c r="AE102" i="10"/>
  <c r="AE104" i="10" s="1"/>
  <c r="AD102" i="10"/>
  <c r="AC102" i="10"/>
  <c r="AC104" i="10" s="1"/>
  <c r="AB102" i="10"/>
  <c r="AB104" i="10" s="1"/>
  <c r="AB105" i="10" s="1"/>
  <c r="AA102" i="10"/>
  <c r="Z102" i="10"/>
  <c r="Z104" i="10" s="1"/>
  <c r="Y102" i="10"/>
  <c r="X102" i="10"/>
  <c r="W102" i="10"/>
  <c r="W104" i="10" s="1"/>
  <c r="W105" i="10" s="1"/>
  <c r="V102" i="10"/>
  <c r="U102" i="10"/>
  <c r="U104" i="10" s="1"/>
  <c r="T102" i="10"/>
  <c r="T104" i="10" s="1"/>
  <c r="S102" i="10"/>
  <c r="R102" i="10"/>
  <c r="R104" i="10" s="1"/>
  <c r="Q102" i="10"/>
  <c r="P102" i="10"/>
  <c r="O102" i="10"/>
  <c r="O104" i="10" s="1"/>
  <c r="N102" i="10"/>
  <c r="M102" i="10"/>
  <c r="M104" i="10" s="1"/>
  <c r="L102" i="10"/>
  <c r="L104" i="10" s="1"/>
  <c r="K102" i="10"/>
  <c r="J102" i="10"/>
  <c r="J104" i="10" s="1"/>
  <c r="J106" i="10" s="1"/>
  <c r="J107" i="10" s="1"/>
  <c r="I102" i="10"/>
  <c r="H102" i="10"/>
  <c r="H104" i="10" s="1"/>
  <c r="H106" i="10" s="1"/>
  <c r="G102" i="10"/>
  <c r="G104" i="10" s="1"/>
  <c r="G106" i="10" s="1"/>
  <c r="F102" i="10"/>
  <c r="E102" i="10"/>
  <c r="E104" i="10" s="1"/>
  <c r="E106" i="10" s="1"/>
  <c r="D102" i="10"/>
  <c r="D104" i="10" s="1"/>
  <c r="D106" i="10" s="1"/>
  <c r="C102" i="10"/>
  <c r="B101" i="10"/>
  <c r="B100" i="10"/>
  <c r="B99" i="10"/>
  <c r="G47" i="10"/>
  <c r="G46" i="10"/>
  <c r="G45" i="10"/>
  <c r="G48" i="10" s="1"/>
  <c r="G44" i="10"/>
  <c r="C22" i="10"/>
  <c r="I20" i="10"/>
  <c r="J18" i="10"/>
  <c r="I18" i="10"/>
  <c r="H18" i="10"/>
  <c r="G18" i="10"/>
  <c r="F18" i="10"/>
  <c r="E18" i="10"/>
  <c r="D18" i="10"/>
  <c r="C18" i="10"/>
  <c r="B18" i="10" s="1"/>
  <c r="B62" i="10" s="1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B16" i="10" s="1"/>
  <c r="D42" i="9"/>
  <c r="D41" i="9"/>
  <c r="D40" i="9"/>
  <c r="D39" i="9"/>
  <c r="DC112" i="1" s="1"/>
  <c r="D38" i="9"/>
  <c r="D37" i="9"/>
  <c r="D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R45" i="8"/>
  <c r="Q45" i="8"/>
  <c r="I45" i="8"/>
  <c r="S44" i="8"/>
  <c r="Q44" i="8"/>
  <c r="R44" i="8" s="1"/>
  <c r="I44" i="8"/>
  <c r="S43" i="8"/>
  <c r="Q43" i="8"/>
  <c r="R43" i="8" s="1"/>
  <c r="I43" i="8"/>
  <c r="S42" i="8"/>
  <c r="Q42" i="8"/>
  <c r="R42" i="8" s="1"/>
  <c r="I42" i="8"/>
  <c r="S41" i="8"/>
  <c r="R41" i="8"/>
  <c r="Q41" i="8"/>
  <c r="I41" i="8"/>
  <c r="S40" i="8"/>
  <c r="Q40" i="8"/>
  <c r="R40" i="8" s="1"/>
  <c r="I40" i="8"/>
  <c r="S39" i="8"/>
  <c r="R39" i="8"/>
  <c r="Q39" i="8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R35" i="8"/>
  <c r="Q35" i="8"/>
  <c r="I35" i="8"/>
  <c r="S34" i="8"/>
  <c r="Q34" i="8"/>
  <c r="R34" i="8" s="1"/>
  <c r="I34" i="8"/>
  <c r="S33" i="8"/>
  <c r="Q33" i="8"/>
  <c r="R33" i="8" s="1"/>
  <c r="I33" i="8"/>
  <c r="S32" i="8"/>
  <c r="Q32" i="8"/>
  <c r="R32" i="8" s="1"/>
  <c r="I32" i="8"/>
  <c r="S31" i="8"/>
  <c r="R31" i="8"/>
  <c r="Q31" i="8"/>
  <c r="I31" i="8"/>
  <c r="S30" i="8"/>
  <c r="Q30" i="8"/>
  <c r="R30" i="8" s="1"/>
  <c r="I30" i="8"/>
  <c r="S29" i="8"/>
  <c r="R29" i="8"/>
  <c r="Q29" i="8"/>
  <c r="I29" i="8"/>
  <c r="S28" i="8"/>
  <c r="Q28" i="8"/>
  <c r="R28" i="8" s="1"/>
  <c r="I28" i="8"/>
  <c r="S27" i="8"/>
  <c r="Q27" i="8"/>
  <c r="R27" i="8" s="1"/>
  <c r="I27" i="8"/>
  <c r="S26" i="8"/>
  <c r="Q26" i="8"/>
  <c r="R26" i="8" s="1"/>
  <c r="I26" i="8"/>
  <c r="S25" i="8"/>
  <c r="R25" i="8"/>
  <c r="Q25" i="8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R19" i="8"/>
  <c r="Q19" i="8"/>
  <c r="I19" i="8"/>
  <c r="S18" i="8"/>
  <c r="Q18" i="8"/>
  <c r="R18" i="8" s="1"/>
  <c r="I18" i="8"/>
  <c r="S17" i="8"/>
  <c r="Q17" i="8"/>
  <c r="R17" i="8" s="1"/>
  <c r="I17" i="8"/>
  <c r="S14" i="8"/>
  <c r="P14" i="8"/>
  <c r="O14" i="8"/>
  <c r="N14" i="8"/>
  <c r="Q14" i="8" s="1"/>
  <c r="R14" i="8" s="1"/>
  <c r="I14" i="8"/>
  <c r="S13" i="8"/>
  <c r="P13" i="8"/>
  <c r="O13" i="8"/>
  <c r="N13" i="8"/>
  <c r="I13" i="8"/>
  <c r="S12" i="8"/>
  <c r="P12" i="8"/>
  <c r="O12" i="8"/>
  <c r="N12" i="8"/>
  <c r="I12" i="8"/>
  <c r="S11" i="8"/>
  <c r="P11" i="8"/>
  <c r="O11" i="8"/>
  <c r="N11" i="8"/>
  <c r="I11" i="8"/>
  <c r="S10" i="8"/>
  <c r="P10" i="8"/>
  <c r="O10" i="8"/>
  <c r="N10" i="8"/>
  <c r="I10" i="8"/>
  <c r="S9" i="8"/>
  <c r="P9" i="8"/>
  <c r="O9" i="8"/>
  <c r="N9" i="8"/>
  <c r="I9" i="8"/>
  <c r="S8" i="8"/>
  <c r="P8" i="8"/>
  <c r="O8" i="8"/>
  <c r="N8" i="8"/>
  <c r="I8" i="8"/>
  <c r="S7" i="8"/>
  <c r="P7" i="8"/>
  <c r="O7" i="8"/>
  <c r="Q7" i="8" s="1"/>
  <c r="R7" i="8" s="1"/>
  <c r="N7" i="8"/>
  <c r="I7" i="8"/>
  <c r="S6" i="8"/>
  <c r="Q6" i="8"/>
  <c r="R6" i="8" s="1"/>
  <c r="O6" i="8"/>
  <c r="I6" i="8"/>
  <c r="S5" i="8"/>
  <c r="P5" i="8"/>
  <c r="O5" i="8"/>
  <c r="N5" i="8"/>
  <c r="I5" i="8"/>
  <c r="S4" i="8"/>
  <c r="P4" i="8"/>
  <c r="O4" i="8"/>
  <c r="N4" i="8"/>
  <c r="I4" i="8"/>
  <c r="S3" i="8"/>
  <c r="R3" i="8"/>
  <c r="O3" i="8"/>
  <c r="Q3" i="8" s="1"/>
  <c r="I3" i="8"/>
  <c r="S2" i="8"/>
  <c r="O2" i="8"/>
  <c r="Q2" i="8" s="1"/>
  <c r="R2" i="8" s="1"/>
  <c r="I2" i="8"/>
  <c r="E13" i="6"/>
  <c r="M12" i="6"/>
  <c r="J12" i="6"/>
  <c r="F12" i="6"/>
  <c r="D12" i="6"/>
  <c r="B12" i="6"/>
  <c r="M11" i="6"/>
  <c r="J11" i="6"/>
  <c r="B11" i="6"/>
  <c r="N11" i="6" s="1"/>
  <c r="Q11" i="6" s="1"/>
  <c r="M10" i="6"/>
  <c r="J10" i="6"/>
  <c r="M9" i="6"/>
  <c r="J9" i="6"/>
  <c r="B9" i="6"/>
  <c r="M8" i="6"/>
  <c r="J8" i="6"/>
  <c r="M7" i="6"/>
  <c r="J7" i="6"/>
  <c r="M6" i="6"/>
  <c r="J6" i="6"/>
  <c r="M5" i="6"/>
  <c r="J5" i="6"/>
  <c r="AY94" i="5"/>
  <c r="AX94" i="5"/>
  <c r="AZ94" i="5" s="1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Z93" i="5" s="1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Z88" i="5" s="1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X87" i="5"/>
  <c r="AZ87" i="5" s="1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Z86" i="5" s="1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Z85" i="5" s="1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Z84" i="5" s="1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Z82" i="5" s="1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Z81" i="5" s="1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Z79" i="5" s="1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X78" i="5"/>
  <c r="AZ78" i="5" s="1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Z77" i="5" s="1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Y76" i="5"/>
  <c r="AX76" i="5"/>
  <c r="AZ76" i="5" s="1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Z75" i="5" s="1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Z74" i="5" s="1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Z73" i="5" s="1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Y71" i="5"/>
  <c r="AX71" i="5"/>
  <c r="AZ71" i="5" s="1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Z69" i="5" s="1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X67" i="5"/>
  <c r="AZ67" i="5" s="1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Z63" i="5" s="1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Z62" i="5" s="1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Z61" i="5" s="1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Z60" i="5" s="1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Z59" i="5" s="1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X58" i="5"/>
  <c r="AZ58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Z55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Z54" i="5" s="1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Z53" i="5" s="1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Z51" i="5" s="1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Z49" i="5" s="1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Z45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Z42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Z40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Z39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Z38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Y36" i="5"/>
  <c r="AX36" i="5"/>
  <c r="AZ36" i="5" s="1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Z35" i="5" s="1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Z34" i="5" s="1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Z33" i="5" s="1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Z30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Z29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Z28" i="5" s="1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Z25" i="5" s="1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Z23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Z21" i="5" s="1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Z20" i="5" s="1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Z19" i="5" s="1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Z18" i="5" s="1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Z17" i="5" s="1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Z14" i="5" s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Z12" i="5" s="1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Z11" i="5" s="1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Z9" i="5" s="1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O112" i="4"/>
  <c r="AC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P112" i="4" s="1"/>
  <c r="CO79" i="4"/>
  <c r="CN79" i="4"/>
  <c r="CN112" i="4" s="1"/>
  <c r="CM79" i="4"/>
  <c r="CM112" i="4" s="1"/>
  <c r="CL79" i="4"/>
  <c r="CL112" i="4" s="1"/>
  <c r="CK79" i="4"/>
  <c r="CK112" i="4" s="1"/>
  <c r="CJ79" i="4"/>
  <c r="CJ112" i="4" s="1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B112" i="4" s="1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V112" i="4" s="1"/>
  <c r="BU79" i="4"/>
  <c r="BU112" i="4" s="1"/>
  <c r="BT79" i="4"/>
  <c r="BT112" i="4" s="1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D112" i="4" s="1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P112" i="4" s="1"/>
  <c r="AO79" i="4"/>
  <c r="AO112" i="4" s="1"/>
  <c r="AN79" i="4"/>
  <c r="AN112" i="4" s="1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B79" i="4"/>
  <c r="AB112" i="4" s="1"/>
  <c r="AA79" i="4"/>
  <c r="AA112" i="4" s="1"/>
  <c r="Z79" i="4"/>
  <c r="Z112" i="4" s="1"/>
  <c r="Y79" i="4"/>
  <c r="Y112" i="4" s="1"/>
  <c r="X79" i="4"/>
  <c r="X112" i="4" s="1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P112" i="4" s="1"/>
  <c r="O79" i="4"/>
  <c r="O112" i="4" s="1"/>
  <c r="N79" i="4"/>
  <c r="N112" i="4" s="1"/>
  <c r="M79" i="4"/>
  <c r="M112" i="4" s="1"/>
  <c r="L79" i="4"/>
  <c r="L112" i="4" s="1"/>
  <c r="K79" i="4"/>
  <c r="K112" i="4" s="1"/>
  <c r="J79" i="4"/>
  <c r="J112" i="4" s="1"/>
  <c r="I79" i="4"/>
  <c r="I112" i="4" s="1"/>
  <c r="H79" i="4"/>
  <c r="H112" i="4" s="1"/>
  <c r="G79" i="4"/>
  <c r="G112" i="4" s="1"/>
  <c r="F79" i="4"/>
  <c r="F112" i="4" s="1"/>
  <c r="E79" i="4"/>
  <c r="E112" i="4" s="1"/>
  <c r="D79" i="4"/>
  <c r="D112" i="4" s="1"/>
  <c r="C79" i="4"/>
  <c r="C112" i="4" s="1"/>
  <c r="CT56" i="4"/>
  <c r="CO56" i="4"/>
  <c r="BI56" i="4"/>
  <c r="AC56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S17" i="4"/>
  <c r="CS56" i="4" s="1"/>
  <c r="CR17" i="4"/>
  <c r="CR56" i="4" s="1"/>
  <c r="CQ17" i="4"/>
  <c r="CQ56" i="4" s="1"/>
  <c r="CP17" i="4"/>
  <c r="CP56" i="4" s="1"/>
  <c r="CO17" i="4"/>
  <c r="CN17" i="4"/>
  <c r="CN56" i="4" s="1"/>
  <c r="CM17" i="4"/>
  <c r="CM56" i="4" s="1"/>
  <c r="CL17" i="4"/>
  <c r="CL56" i="4" s="1"/>
  <c r="CK17" i="4"/>
  <c r="CK56" i="4" s="1"/>
  <c r="CJ17" i="4"/>
  <c r="CJ56" i="4" s="1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V56" i="4" s="1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F56" i="4" s="1"/>
  <c r="AE17" i="4"/>
  <c r="AE56" i="4" s="1"/>
  <c r="AD17" i="4"/>
  <c r="AD56" i="4" s="1"/>
  <c r="AC17" i="4"/>
  <c r="AB17" i="4"/>
  <c r="AB56" i="4" s="1"/>
  <c r="AA17" i="4"/>
  <c r="AA56" i="4" s="1"/>
  <c r="Z17" i="4"/>
  <c r="Z56" i="4" s="1"/>
  <c r="Y17" i="4"/>
  <c r="Y56" i="4" s="1"/>
  <c r="X17" i="4"/>
  <c r="X56" i="4" s="1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P169" i="1"/>
  <c r="CO169" i="1"/>
  <c r="CM169" i="1"/>
  <c r="CL169" i="1"/>
  <c r="CK169" i="1"/>
  <c r="CJ169" i="1"/>
  <c r="CI169" i="1"/>
  <c r="CH169" i="1"/>
  <c r="CG169" i="1"/>
  <c r="CE169" i="1"/>
  <c r="CD169" i="1"/>
  <c r="CC169" i="1"/>
  <c r="CB169" i="1"/>
  <c r="CA169" i="1"/>
  <c r="BZ169" i="1"/>
  <c r="BY169" i="1"/>
  <c r="BW169" i="1"/>
  <c r="BV169" i="1"/>
  <c r="BU169" i="1"/>
  <c r="BT169" i="1"/>
  <c r="BS169" i="1"/>
  <c r="BR169" i="1"/>
  <c r="BQ169" i="1"/>
  <c r="BN169" i="1"/>
  <c r="BM169" i="1"/>
  <c r="BL169" i="1"/>
  <c r="BK169" i="1"/>
  <c r="BJ169" i="1"/>
  <c r="BI169" i="1"/>
  <c r="BF169" i="1"/>
  <c r="BE169" i="1"/>
  <c r="BD169" i="1"/>
  <c r="BC169" i="1"/>
  <c r="BB169" i="1"/>
  <c r="BA169" i="1"/>
  <c r="AX169" i="1"/>
  <c r="AW169" i="1"/>
  <c r="AV169" i="1"/>
  <c r="AU169" i="1"/>
  <c r="AT169" i="1"/>
  <c r="AS169" i="1"/>
  <c r="AP169" i="1"/>
  <c r="AO169" i="1"/>
  <c r="AN169" i="1"/>
  <c r="AM169" i="1"/>
  <c r="AL169" i="1"/>
  <c r="AK169" i="1"/>
  <c r="AI169" i="1"/>
  <c r="AH169" i="1"/>
  <c r="AG169" i="1"/>
  <c r="AF169" i="1"/>
  <c r="AD169" i="1"/>
  <c r="AC169" i="1"/>
  <c r="AA169" i="1"/>
  <c r="Z169" i="1"/>
  <c r="Y169" i="1"/>
  <c r="X169" i="1"/>
  <c r="W169" i="1"/>
  <c r="V169" i="1"/>
  <c r="U169" i="1"/>
  <c r="R169" i="1"/>
  <c r="Q169" i="1"/>
  <c r="P169" i="1"/>
  <c r="O169" i="1"/>
  <c r="N169" i="1"/>
  <c r="M169" i="1"/>
  <c r="K169" i="1"/>
  <c r="J169" i="1"/>
  <c r="I169" i="1"/>
  <c r="H169" i="1"/>
  <c r="G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N167" i="1"/>
  <c r="CM167" i="1"/>
  <c r="CL167" i="1"/>
  <c r="CK167" i="1"/>
  <c r="CJ167" i="1"/>
  <c r="CI167" i="1"/>
  <c r="CF167" i="1"/>
  <c r="CE167" i="1"/>
  <c r="CD167" i="1"/>
  <c r="CC167" i="1"/>
  <c r="CB167" i="1"/>
  <c r="CA167" i="1"/>
  <c r="BY167" i="1"/>
  <c r="BX167" i="1"/>
  <c r="BW167" i="1"/>
  <c r="BV167" i="1"/>
  <c r="BU167" i="1"/>
  <c r="BT167" i="1"/>
  <c r="BS167" i="1"/>
  <c r="BQ167" i="1"/>
  <c r="BP167" i="1"/>
  <c r="BO167" i="1"/>
  <c r="BN167" i="1"/>
  <c r="BM167" i="1"/>
  <c r="BL167" i="1"/>
  <c r="BK167" i="1"/>
  <c r="BI167" i="1"/>
  <c r="BH167" i="1"/>
  <c r="BG167" i="1"/>
  <c r="BF167" i="1"/>
  <c r="BD167" i="1"/>
  <c r="BC167" i="1"/>
  <c r="BA167" i="1"/>
  <c r="AZ167" i="1"/>
  <c r="AY167" i="1"/>
  <c r="AX167" i="1"/>
  <c r="AW167" i="1"/>
  <c r="AV167" i="1"/>
  <c r="AU167" i="1"/>
  <c r="AR167" i="1"/>
  <c r="AQ167" i="1"/>
  <c r="AP167" i="1"/>
  <c r="AO167" i="1"/>
  <c r="AN167" i="1"/>
  <c r="AM167" i="1"/>
  <c r="AJ167" i="1"/>
  <c r="AI167" i="1"/>
  <c r="AH167" i="1"/>
  <c r="AG167" i="1"/>
  <c r="AF167" i="1"/>
  <c r="AE167" i="1"/>
  <c r="AB167" i="1"/>
  <c r="AA167" i="1"/>
  <c r="Z167" i="1"/>
  <c r="Y167" i="1"/>
  <c r="X167" i="1"/>
  <c r="W167" i="1"/>
  <c r="U167" i="1"/>
  <c r="T167" i="1"/>
  <c r="S167" i="1"/>
  <c r="R167" i="1"/>
  <c r="Q167" i="1"/>
  <c r="P167" i="1"/>
  <c r="O167" i="1"/>
  <c r="M167" i="1"/>
  <c r="L167" i="1"/>
  <c r="K167" i="1"/>
  <c r="J167" i="1"/>
  <c r="I167" i="1"/>
  <c r="H167" i="1"/>
  <c r="G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S166" i="1"/>
  <c r="CR166" i="1"/>
  <c r="CQ166" i="1"/>
  <c r="CP166" i="1"/>
  <c r="CO166" i="1"/>
  <c r="CN166" i="1"/>
  <c r="CL166" i="1"/>
  <c r="CK166" i="1"/>
  <c r="CJ166" i="1"/>
  <c r="CI166" i="1"/>
  <c r="CH166" i="1"/>
  <c r="CG166" i="1"/>
  <c r="CF166" i="1"/>
  <c r="CD166" i="1"/>
  <c r="CC166" i="1"/>
  <c r="CB166" i="1"/>
  <c r="CA166" i="1"/>
  <c r="BZ166" i="1"/>
  <c r="BY166" i="1"/>
  <c r="BX166" i="1"/>
  <c r="BV166" i="1"/>
  <c r="BU166" i="1"/>
  <c r="BT166" i="1"/>
  <c r="BS166" i="1"/>
  <c r="BR166" i="1"/>
  <c r="BQ166" i="1"/>
  <c r="BP166" i="1"/>
  <c r="BM166" i="1"/>
  <c r="BL166" i="1"/>
  <c r="BK166" i="1"/>
  <c r="BJ166" i="1"/>
  <c r="BI166" i="1"/>
  <c r="BH166" i="1"/>
  <c r="BE166" i="1"/>
  <c r="BD166" i="1"/>
  <c r="BC166" i="1"/>
  <c r="BB166" i="1"/>
  <c r="BA166" i="1"/>
  <c r="AZ166" i="1"/>
  <c r="AW166" i="1"/>
  <c r="AV166" i="1"/>
  <c r="AU166" i="1"/>
  <c r="AT166" i="1"/>
  <c r="AS166" i="1"/>
  <c r="AR166" i="1"/>
  <c r="AO166" i="1"/>
  <c r="AN166" i="1"/>
  <c r="AM166" i="1"/>
  <c r="AL166" i="1"/>
  <c r="AK166" i="1"/>
  <c r="AJ166" i="1"/>
  <c r="AG166" i="1"/>
  <c r="AF166" i="1"/>
  <c r="AE166" i="1"/>
  <c r="AD166" i="1"/>
  <c r="AC166" i="1"/>
  <c r="AB166" i="1"/>
  <c r="Z166" i="1"/>
  <c r="Y166" i="1"/>
  <c r="X166" i="1"/>
  <c r="W166" i="1"/>
  <c r="V166" i="1"/>
  <c r="U166" i="1"/>
  <c r="T166" i="1"/>
  <c r="R166" i="1"/>
  <c r="Q166" i="1"/>
  <c r="P166" i="1"/>
  <c r="O166" i="1"/>
  <c r="N166" i="1"/>
  <c r="M166" i="1"/>
  <c r="L166" i="1"/>
  <c r="J166" i="1"/>
  <c r="I166" i="1"/>
  <c r="H166" i="1"/>
  <c r="G166" i="1"/>
  <c r="F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P165" i="1"/>
  <c r="CO165" i="1"/>
  <c r="CN165" i="1"/>
  <c r="CL165" i="1"/>
  <c r="CK165" i="1"/>
  <c r="CI165" i="1"/>
  <c r="CH165" i="1"/>
  <c r="CG165" i="1"/>
  <c r="CF165" i="1"/>
  <c r="CE165" i="1"/>
  <c r="CD165" i="1"/>
  <c r="CC165" i="1"/>
  <c r="CA165" i="1"/>
  <c r="BZ165" i="1"/>
  <c r="BY165" i="1"/>
  <c r="BX165" i="1"/>
  <c r="BW165" i="1"/>
  <c r="BV165" i="1"/>
  <c r="BU165" i="1"/>
  <c r="BR165" i="1"/>
  <c r="BQ165" i="1"/>
  <c r="BP165" i="1"/>
  <c r="BO165" i="1"/>
  <c r="BN165" i="1"/>
  <c r="BM165" i="1"/>
  <c r="BJ165" i="1"/>
  <c r="BI165" i="1"/>
  <c r="BH165" i="1"/>
  <c r="BG165" i="1"/>
  <c r="BF165" i="1"/>
  <c r="BE165" i="1"/>
  <c r="BB165" i="1"/>
  <c r="BA165" i="1"/>
  <c r="AZ165" i="1"/>
  <c r="AY165" i="1"/>
  <c r="AX165" i="1"/>
  <c r="AW165" i="1"/>
  <c r="AT165" i="1"/>
  <c r="AR165" i="1"/>
  <c r="AQ165" i="1"/>
  <c r="AP165" i="1"/>
  <c r="AO165" i="1"/>
  <c r="AM165" i="1"/>
  <c r="AL165" i="1"/>
  <c r="AK165" i="1"/>
  <c r="AJ165" i="1"/>
  <c r="AI165" i="1"/>
  <c r="AH165" i="1"/>
  <c r="AG165" i="1"/>
  <c r="AD165" i="1"/>
  <c r="AC165" i="1"/>
  <c r="AB165" i="1"/>
  <c r="Z165" i="1"/>
  <c r="Y165" i="1"/>
  <c r="V165" i="1"/>
  <c r="U165" i="1"/>
  <c r="T165" i="1"/>
  <c r="S165" i="1"/>
  <c r="R165" i="1"/>
  <c r="Q165" i="1"/>
  <c r="N165" i="1"/>
  <c r="M165" i="1"/>
  <c r="L165" i="1"/>
  <c r="K165" i="1"/>
  <c r="J165" i="1"/>
  <c r="I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Q164" i="1"/>
  <c r="CP164" i="1"/>
  <c r="CM164" i="1"/>
  <c r="CL164" i="1"/>
  <c r="CK164" i="1"/>
  <c r="CJ164" i="1"/>
  <c r="CI164" i="1"/>
  <c r="CH164" i="1"/>
  <c r="CE164" i="1"/>
  <c r="CD164" i="1"/>
  <c r="CC164" i="1"/>
  <c r="CB164" i="1"/>
  <c r="CA164" i="1"/>
  <c r="BZ164" i="1"/>
  <c r="BW164" i="1"/>
  <c r="BV164" i="1"/>
  <c r="BU164" i="1"/>
  <c r="BT164" i="1"/>
  <c r="BS164" i="1"/>
  <c r="BR164" i="1"/>
  <c r="BO164" i="1"/>
  <c r="BN164" i="1"/>
  <c r="BM164" i="1"/>
  <c r="BL164" i="1"/>
  <c r="BK164" i="1"/>
  <c r="BJ164" i="1"/>
  <c r="BG164" i="1"/>
  <c r="BF164" i="1"/>
  <c r="BE164" i="1"/>
  <c r="BD164" i="1"/>
  <c r="BC164" i="1"/>
  <c r="BB164" i="1"/>
  <c r="AY164" i="1"/>
  <c r="AX164" i="1"/>
  <c r="AW164" i="1"/>
  <c r="AV164" i="1"/>
  <c r="AU164" i="1"/>
  <c r="AT164" i="1"/>
  <c r="AQ164" i="1"/>
  <c r="AP164" i="1"/>
  <c r="AO164" i="1"/>
  <c r="AN164" i="1"/>
  <c r="AM164" i="1"/>
  <c r="AL164" i="1"/>
  <c r="AI164" i="1"/>
  <c r="AH164" i="1"/>
  <c r="AG164" i="1"/>
  <c r="AF164" i="1"/>
  <c r="AE164" i="1"/>
  <c r="AD164" i="1"/>
  <c r="AA164" i="1"/>
  <c r="Z164" i="1"/>
  <c r="Y164" i="1"/>
  <c r="X164" i="1"/>
  <c r="W164" i="1"/>
  <c r="V164" i="1"/>
  <c r="S164" i="1"/>
  <c r="R164" i="1"/>
  <c r="Q164" i="1"/>
  <c r="P164" i="1"/>
  <c r="O164" i="1"/>
  <c r="N164" i="1"/>
  <c r="K164" i="1"/>
  <c r="J164" i="1"/>
  <c r="I164" i="1"/>
  <c r="H164" i="1"/>
  <c r="G164" i="1"/>
  <c r="F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R163" i="1"/>
  <c r="CQ163" i="1"/>
  <c r="CP163" i="1"/>
  <c r="CO163" i="1"/>
  <c r="CN163" i="1"/>
  <c r="CM163" i="1"/>
  <c r="CL163" i="1"/>
  <c r="CJ163" i="1"/>
  <c r="CI163" i="1"/>
  <c r="CH163" i="1"/>
  <c r="CG163" i="1"/>
  <c r="CF163" i="1"/>
  <c r="CE163" i="1"/>
  <c r="CB163" i="1"/>
  <c r="CA163" i="1"/>
  <c r="BZ163" i="1"/>
  <c r="BY163" i="1"/>
  <c r="BX163" i="1"/>
  <c r="BW163" i="1"/>
  <c r="BT163" i="1"/>
  <c r="BS163" i="1"/>
  <c r="BR163" i="1"/>
  <c r="BQ163" i="1"/>
  <c r="BP163" i="1"/>
  <c r="BO163" i="1"/>
  <c r="BL163" i="1"/>
  <c r="BK163" i="1"/>
  <c r="BJ163" i="1"/>
  <c r="BI163" i="1"/>
  <c r="BH163" i="1"/>
  <c r="BG163" i="1"/>
  <c r="BD163" i="1"/>
  <c r="BC163" i="1"/>
  <c r="BB163" i="1"/>
  <c r="BA163" i="1"/>
  <c r="AZ163" i="1"/>
  <c r="AY163" i="1"/>
  <c r="AV163" i="1"/>
  <c r="AU163" i="1"/>
  <c r="AT163" i="1"/>
  <c r="AS163" i="1"/>
  <c r="AR163" i="1"/>
  <c r="AQ163" i="1"/>
  <c r="AN163" i="1"/>
  <c r="AM163" i="1"/>
  <c r="AL163" i="1"/>
  <c r="AK163" i="1"/>
  <c r="AJ163" i="1"/>
  <c r="AI163" i="1"/>
  <c r="AH163" i="1"/>
  <c r="AH170" i="1" s="1"/>
  <c r="AF163" i="1"/>
  <c r="AE163" i="1"/>
  <c r="AD163" i="1"/>
  <c r="AC163" i="1"/>
  <c r="AB163" i="1"/>
  <c r="AA163" i="1"/>
  <c r="Z163" i="1"/>
  <c r="X163" i="1"/>
  <c r="W163" i="1"/>
  <c r="V163" i="1"/>
  <c r="U163" i="1"/>
  <c r="T163" i="1"/>
  <c r="S163" i="1"/>
  <c r="P163" i="1"/>
  <c r="O163" i="1"/>
  <c r="N163" i="1"/>
  <c r="M163" i="1"/>
  <c r="L163" i="1"/>
  <c r="K163" i="1"/>
  <c r="H163" i="1"/>
  <c r="G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S162" i="1"/>
  <c r="CR162" i="1"/>
  <c r="CQ162" i="1"/>
  <c r="CP162" i="1"/>
  <c r="CO162" i="1"/>
  <c r="CN162" i="1"/>
  <c r="CM162" i="1"/>
  <c r="CK162" i="1"/>
  <c r="CJ162" i="1"/>
  <c r="CH162" i="1"/>
  <c r="CG162" i="1"/>
  <c r="CF162" i="1"/>
  <c r="CE162" i="1"/>
  <c r="CC162" i="1"/>
  <c r="CB162" i="1"/>
  <c r="BY162" i="1"/>
  <c r="BX162" i="1"/>
  <c r="BW162" i="1"/>
  <c r="BU162" i="1"/>
  <c r="BT162" i="1"/>
  <c r="BQ162" i="1"/>
  <c r="BP162" i="1"/>
  <c r="BO162" i="1"/>
  <c r="BO170" i="1" s="1"/>
  <c r="BM162" i="1"/>
  <c r="BL162" i="1"/>
  <c r="BI162" i="1"/>
  <c r="BH162" i="1"/>
  <c r="BG162" i="1"/>
  <c r="BE162" i="1"/>
  <c r="BD162" i="1"/>
  <c r="BA162" i="1"/>
  <c r="AZ162" i="1"/>
  <c r="AY162" i="1"/>
  <c r="AW162" i="1"/>
  <c r="AV162" i="1"/>
  <c r="AS162" i="1"/>
  <c r="AR162" i="1"/>
  <c r="AQ162" i="1"/>
  <c r="AO162" i="1"/>
  <c r="AN162" i="1"/>
  <c r="AM162" i="1"/>
  <c r="AK162" i="1"/>
  <c r="AJ162" i="1"/>
  <c r="AI162" i="1"/>
  <c r="AG162" i="1"/>
  <c r="AF162" i="1"/>
  <c r="AE162" i="1"/>
  <c r="AD162" i="1"/>
  <c r="AC162" i="1"/>
  <c r="AB162" i="1"/>
  <c r="AA162" i="1"/>
  <c r="Y162" i="1"/>
  <c r="X162" i="1"/>
  <c r="V162" i="1"/>
  <c r="U162" i="1"/>
  <c r="T162" i="1"/>
  <c r="S162" i="1"/>
  <c r="Q162" i="1"/>
  <c r="P162" i="1"/>
  <c r="M162" i="1"/>
  <c r="L162" i="1"/>
  <c r="K162" i="1"/>
  <c r="I162" i="1"/>
  <c r="H162" i="1"/>
  <c r="R157" i="1"/>
  <c r="F155" i="1"/>
  <c r="F156" i="1" s="1"/>
  <c r="AF152" i="1"/>
  <c r="F150" i="1"/>
  <c r="F145" i="1"/>
  <c r="F146" i="1" s="1"/>
  <c r="F149" i="1" s="1"/>
  <c r="G145" i="1" s="1"/>
  <c r="F140" i="1"/>
  <c r="F135" i="1"/>
  <c r="F137" i="1" s="1"/>
  <c r="G135" i="1" s="1"/>
  <c r="G137" i="1" s="1"/>
  <c r="H135" i="1" s="1"/>
  <c r="H137" i="1" s="1"/>
  <c r="F128" i="1"/>
  <c r="DF112" i="1"/>
  <c r="DD112" i="1"/>
  <c r="DB112" i="1"/>
  <c r="DA112" i="1"/>
  <c r="CY112" i="1"/>
  <c r="CX112" i="1"/>
  <c r="CW112" i="1"/>
  <c r="CU112" i="1"/>
  <c r="CS112" i="1"/>
  <c r="CQ112" i="1"/>
  <c r="CP112" i="1"/>
  <c r="CO112" i="1"/>
  <c r="CN112" i="1"/>
  <c r="CL112" i="1"/>
  <c r="CI112" i="1"/>
  <c r="CH112" i="1"/>
  <c r="CG112" i="1"/>
  <c r="CF112" i="1"/>
  <c r="CE112" i="1"/>
  <c r="CC112" i="1"/>
  <c r="BZ112" i="1"/>
  <c r="BY112" i="1"/>
  <c r="BX112" i="1"/>
  <c r="BW112" i="1"/>
  <c r="BV112" i="1"/>
  <c r="BS112" i="1"/>
  <c r="BQ112" i="1"/>
  <c r="BP112" i="1"/>
  <c r="BO112" i="1"/>
  <c r="BN112" i="1"/>
  <c r="BM112" i="1"/>
  <c r="BJ112" i="1"/>
  <c r="BH112" i="1"/>
  <c r="BG112" i="1"/>
  <c r="BF112" i="1"/>
  <c r="BE112" i="1"/>
  <c r="BC112" i="1"/>
  <c r="BA112" i="1"/>
  <c r="AY112" i="1"/>
  <c r="AX112" i="1"/>
  <c r="AW112" i="1"/>
  <c r="AU112" i="1"/>
  <c r="AT112" i="1"/>
  <c r="AR112" i="1"/>
  <c r="AP112" i="1"/>
  <c r="AO112" i="1"/>
  <c r="AM112" i="1"/>
  <c r="AL112" i="1"/>
  <c r="AK112" i="1"/>
  <c r="AI112" i="1"/>
  <c r="AG112" i="1"/>
  <c r="AE112" i="1"/>
  <c r="AD112" i="1"/>
  <c r="AC112" i="1"/>
  <c r="AB112" i="1"/>
  <c r="Z112" i="1"/>
  <c r="W112" i="1"/>
  <c r="V112" i="1"/>
  <c r="U112" i="1"/>
  <c r="T112" i="1"/>
  <c r="S112" i="1"/>
  <c r="Q112" i="1"/>
  <c r="O112" i="1"/>
  <c r="N112" i="1"/>
  <c r="M112" i="1"/>
  <c r="L112" i="1"/>
  <c r="K112" i="1"/>
  <c r="I112" i="1"/>
  <c r="G112" i="1"/>
  <c r="F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AF33" i="3" s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X33" i="3" s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P33" i="3" s="1"/>
  <c r="AR107" i="1"/>
  <c r="AQ107" i="1"/>
  <c r="AP107" i="1"/>
  <c r="AO107" i="1"/>
  <c r="AN107" i="1"/>
  <c r="AM107" i="1"/>
  <c r="AL107" i="1"/>
  <c r="AK107" i="1"/>
  <c r="AJ107" i="1"/>
  <c r="M33" i="3" s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H33" i="3" s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AJ32" i="3" s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AB32" i="3" s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T32" i="3" s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L32" i="3" s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D32" i="3" s="1"/>
  <c r="H106" i="1"/>
  <c r="G106" i="1"/>
  <c r="F106" i="1"/>
  <c r="E106" i="1"/>
  <c r="D106" i="1"/>
  <c r="C106" i="1"/>
  <c r="DF105" i="1"/>
  <c r="DE105" i="1"/>
  <c r="DD105" i="1"/>
  <c r="DC105" i="1"/>
  <c r="DB105" i="1"/>
  <c r="DA105" i="1"/>
  <c r="CY105" i="1"/>
  <c r="CX105" i="1"/>
  <c r="CW105" i="1"/>
  <c r="CV105" i="1"/>
  <c r="CU105" i="1"/>
  <c r="CT105" i="1"/>
  <c r="CS105" i="1"/>
  <c r="CQ105" i="1"/>
  <c r="CP105" i="1"/>
  <c r="CO105" i="1"/>
  <c r="CN105" i="1"/>
  <c r="CM105" i="1"/>
  <c r="CL105" i="1"/>
  <c r="CK105" i="1"/>
  <c r="CI105" i="1"/>
  <c r="CH105" i="1"/>
  <c r="CG105" i="1"/>
  <c r="CF105" i="1"/>
  <c r="CE105" i="1"/>
  <c r="CD105" i="1"/>
  <c r="CC105" i="1"/>
  <c r="CA105" i="1"/>
  <c r="BZ105" i="1"/>
  <c r="BY105" i="1"/>
  <c r="BX105" i="1"/>
  <c r="BW105" i="1"/>
  <c r="BV105" i="1"/>
  <c r="BU105" i="1"/>
  <c r="BS105" i="1"/>
  <c r="BR105" i="1"/>
  <c r="BQ105" i="1"/>
  <c r="BP105" i="1"/>
  <c r="BO105" i="1"/>
  <c r="BN105" i="1"/>
  <c r="BM105" i="1"/>
  <c r="BK105" i="1"/>
  <c r="BJ105" i="1"/>
  <c r="BI105" i="1"/>
  <c r="BH105" i="1"/>
  <c r="BG105" i="1"/>
  <c r="BF105" i="1"/>
  <c r="BE105" i="1"/>
  <c r="BC105" i="1"/>
  <c r="BB105" i="1"/>
  <c r="BA105" i="1"/>
  <c r="AZ105" i="1"/>
  <c r="AY105" i="1"/>
  <c r="AX105" i="1"/>
  <c r="AW105" i="1"/>
  <c r="AU105" i="1"/>
  <c r="AT105" i="1"/>
  <c r="AS105" i="1"/>
  <c r="AR105" i="1"/>
  <c r="AQ105" i="1"/>
  <c r="AP105" i="1"/>
  <c r="AO105" i="1"/>
  <c r="AM105" i="1"/>
  <c r="AL105" i="1"/>
  <c r="AK105" i="1"/>
  <c r="AJ105" i="1"/>
  <c r="AI105" i="1"/>
  <c r="AH105" i="1"/>
  <c r="AG105" i="1"/>
  <c r="AE105" i="1"/>
  <c r="AD105" i="1"/>
  <c r="AC105" i="1"/>
  <c r="AB105" i="1"/>
  <c r="AA105" i="1"/>
  <c r="Z105" i="1"/>
  <c r="Y105" i="1"/>
  <c r="W105" i="1"/>
  <c r="V105" i="1"/>
  <c r="U105" i="1"/>
  <c r="T105" i="1"/>
  <c r="S105" i="1"/>
  <c r="R105" i="1"/>
  <c r="Q105" i="1"/>
  <c r="O105" i="1"/>
  <c r="N105" i="1"/>
  <c r="M105" i="1"/>
  <c r="L105" i="1"/>
  <c r="K105" i="1"/>
  <c r="J105" i="1"/>
  <c r="I105" i="1"/>
  <c r="G105" i="1"/>
  <c r="F105" i="1"/>
  <c r="E105" i="1"/>
  <c r="D105" i="1"/>
  <c r="C105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DF103" i="1"/>
  <c r="DE103" i="1"/>
  <c r="DD103" i="1"/>
  <c r="DC103" i="1"/>
  <c r="DB103" i="1"/>
  <c r="DA103" i="1"/>
  <c r="CY103" i="1"/>
  <c r="CX103" i="1"/>
  <c r="CW103" i="1"/>
  <c r="CV103" i="1"/>
  <c r="CU103" i="1"/>
  <c r="CT103" i="1"/>
  <c r="CS103" i="1"/>
  <c r="CQ103" i="1"/>
  <c r="CP103" i="1"/>
  <c r="CO103" i="1"/>
  <c r="CN103" i="1"/>
  <c r="CM103" i="1"/>
  <c r="CL103" i="1"/>
  <c r="CK103" i="1"/>
  <c r="CI103" i="1"/>
  <c r="CH103" i="1"/>
  <c r="CG103" i="1"/>
  <c r="CF103" i="1"/>
  <c r="CE103" i="1"/>
  <c r="CD103" i="1"/>
  <c r="CC103" i="1"/>
  <c r="CA103" i="1"/>
  <c r="BZ103" i="1"/>
  <c r="BY103" i="1"/>
  <c r="BX103" i="1"/>
  <c r="BW103" i="1"/>
  <c r="BV103" i="1"/>
  <c r="BU103" i="1"/>
  <c r="BS103" i="1"/>
  <c r="BR103" i="1"/>
  <c r="BQ103" i="1"/>
  <c r="BP103" i="1"/>
  <c r="BO103" i="1"/>
  <c r="BN103" i="1"/>
  <c r="BM103" i="1"/>
  <c r="BK103" i="1"/>
  <c r="BJ103" i="1"/>
  <c r="BI103" i="1"/>
  <c r="BH103" i="1"/>
  <c r="BG103" i="1"/>
  <c r="BF103" i="1"/>
  <c r="BE103" i="1"/>
  <c r="BC103" i="1"/>
  <c r="BB103" i="1"/>
  <c r="BA103" i="1"/>
  <c r="AZ103" i="1"/>
  <c r="AY103" i="1"/>
  <c r="AX103" i="1"/>
  <c r="AW103" i="1"/>
  <c r="AU103" i="1"/>
  <c r="AT103" i="1"/>
  <c r="AS103" i="1"/>
  <c r="AR103" i="1"/>
  <c r="AQ103" i="1"/>
  <c r="AP103" i="1"/>
  <c r="AO103" i="1"/>
  <c r="AM103" i="1"/>
  <c r="AL103" i="1"/>
  <c r="AK103" i="1"/>
  <c r="AJ103" i="1"/>
  <c r="AI103" i="1"/>
  <c r="AH103" i="1"/>
  <c r="AG103" i="1"/>
  <c r="AE103" i="1"/>
  <c r="AD103" i="1"/>
  <c r="AC103" i="1"/>
  <c r="AB103" i="1"/>
  <c r="AA103" i="1"/>
  <c r="Z103" i="1"/>
  <c r="Y103" i="1"/>
  <c r="W103" i="1"/>
  <c r="V103" i="1"/>
  <c r="U103" i="1"/>
  <c r="T103" i="1"/>
  <c r="S103" i="1"/>
  <c r="R103" i="1"/>
  <c r="Q103" i="1"/>
  <c r="O103" i="1"/>
  <c r="N103" i="1"/>
  <c r="M103" i="1"/>
  <c r="L103" i="1"/>
  <c r="K103" i="1"/>
  <c r="J103" i="1"/>
  <c r="I103" i="1"/>
  <c r="G103" i="1"/>
  <c r="F103" i="1"/>
  <c r="E103" i="1"/>
  <c r="D103" i="1"/>
  <c r="C103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DF101" i="1"/>
  <c r="DE101" i="1"/>
  <c r="DD101" i="1"/>
  <c r="DC101" i="1"/>
  <c r="DB101" i="1"/>
  <c r="DA101" i="1"/>
  <c r="CY101" i="1"/>
  <c r="CX101" i="1"/>
  <c r="CW101" i="1"/>
  <c r="CV101" i="1"/>
  <c r="CU101" i="1"/>
  <c r="CT101" i="1"/>
  <c r="CS101" i="1"/>
  <c r="CQ101" i="1"/>
  <c r="CP101" i="1"/>
  <c r="CO101" i="1"/>
  <c r="CN101" i="1"/>
  <c r="CM101" i="1"/>
  <c r="CL101" i="1"/>
  <c r="CK101" i="1"/>
  <c r="CI101" i="1"/>
  <c r="CH101" i="1"/>
  <c r="CG101" i="1"/>
  <c r="CF101" i="1"/>
  <c r="CE101" i="1"/>
  <c r="CD101" i="1"/>
  <c r="CC101" i="1"/>
  <c r="CA101" i="1"/>
  <c r="BZ101" i="1"/>
  <c r="BY101" i="1"/>
  <c r="BX101" i="1"/>
  <c r="BW101" i="1"/>
  <c r="BV101" i="1"/>
  <c r="BU101" i="1"/>
  <c r="BS101" i="1"/>
  <c r="BR101" i="1"/>
  <c r="BQ101" i="1"/>
  <c r="BP101" i="1"/>
  <c r="BO101" i="1"/>
  <c r="BN101" i="1"/>
  <c r="BM101" i="1"/>
  <c r="BK101" i="1"/>
  <c r="BJ101" i="1"/>
  <c r="BI101" i="1"/>
  <c r="BH101" i="1"/>
  <c r="BG101" i="1"/>
  <c r="BF101" i="1"/>
  <c r="BE101" i="1"/>
  <c r="BC101" i="1"/>
  <c r="BB101" i="1"/>
  <c r="BA101" i="1"/>
  <c r="AZ101" i="1"/>
  <c r="AY101" i="1"/>
  <c r="AX101" i="1"/>
  <c r="AW101" i="1"/>
  <c r="AU101" i="1"/>
  <c r="AT101" i="1"/>
  <c r="AS101" i="1"/>
  <c r="AR101" i="1"/>
  <c r="AQ101" i="1"/>
  <c r="AP101" i="1"/>
  <c r="AO101" i="1"/>
  <c r="AM101" i="1"/>
  <c r="AL101" i="1"/>
  <c r="AK101" i="1"/>
  <c r="AJ101" i="1"/>
  <c r="AI101" i="1"/>
  <c r="AH101" i="1"/>
  <c r="AG101" i="1"/>
  <c r="AE101" i="1"/>
  <c r="AD101" i="1"/>
  <c r="AC101" i="1"/>
  <c r="AB101" i="1"/>
  <c r="AA101" i="1"/>
  <c r="Z101" i="1"/>
  <c r="Y101" i="1"/>
  <c r="W101" i="1"/>
  <c r="V101" i="1"/>
  <c r="U101" i="1"/>
  <c r="T101" i="1"/>
  <c r="S101" i="1"/>
  <c r="R101" i="1"/>
  <c r="Q101" i="1"/>
  <c r="O101" i="1"/>
  <c r="N101" i="1"/>
  <c r="M101" i="1"/>
  <c r="L101" i="1"/>
  <c r="K101" i="1"/>
  <c r="J101" i="1"/>
  <c r="I101" i="1"/>
  <c r="G101" i="1"/>
  <c r="F101" i="1"/>
  <c r="E101" i="1"/>
  <c r="D101" i="1"/>
  <c r="C101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F99" i="1"/>
  <c r="DE99" i="1"/>
  <c r="DD99" i="1"/>
  <c r="DC99" i="1"/>
  <c r="DB99" i="1"/>
  <c r="DA99" i="1"/>
  <c r="CY99" i="1"/>
  <c r="CX99" i="1"/>
  <c r="CW99" i="1"/>
  <c r="CV99" i="1"/>
  <c r="CU99" i="1"/>
  <c r="CT99" i="1"/>
  <c r="CS99" i="1"/>
  <c r="CQ99" i="1"/>
  <c r="CP99" i="1"/>
  <c r="CO99" i="1"/>
  <c r="CN99" i="1"/>
  <c r="CM99" i="1"/>
  <c r="CL99" i="1"/>
  <c r="CK99" i="1"/>
  <c r="CI99" i="1"/>
  <c r="CH99" i="1"/>
  <c r="CG99" i="1"/>
  <c r="CF99" i="1"/>
  <c r="CE99" i="1"/>
  <c r="CD99" i="1"/>
  <c r="CC99" i="1"/>
  <c r="CA99" i="1"/>
  <c r="BZ99" i="1"/>
  <c r="BY99" i="1"/>
  <c r="BX99" i="1"/>
  <c r="BW99" i="1"/>
  <c r="BV99" i="1"/>
  <c r="BU99" i="1"/>
  <c r="BS99" i="1"/>
  <c r="BR99" i="1"/>
  <c r="BQ99" i="1"/>
  <c r="BP99" i="1"/>
  <c r="BO99" i="1"/>
  <c r="BN99" i="1"/>
  <c r="BM99" i="1"/>
  <c r="BK99" i="1"/>
  <c r="BJ99" i="1"/>
  <c r="BI99" i="1"/>
  <c r="BH99" i="1"/>
  <c r="BG99" i="1"/>
  <c r="BF99" i="1"/>
  <c r="BE99" i="1"/>
  <c r="BC99" i="1"/>
  <c r="BB99" i="1"/>
  <c r="BA99" i="1"/>
  <c r="AZ99" i="1"/>
  <c r="AY99" i="1"/>
  <c r="AX99" i="1"/>
  <c r="AW99" i="1"/>
  <c r="AU99" i="1"/>
  <c r="AT99" i="1"/>
  <c r="AS99" i="1"/>
  <c r="AR99" i="1"/>
  <c r="AQ99" i="1"/>
  <c r="AP99" i="1"/>
  <c r="AO99" i="1"/>
  <c r="AM99" i="1"/>
  <c r="AL99" i="1"/>
  <c r="AK99" i="1"/>
  <c r="AJ99" i="1"/>
  <c r="AI99" i="1"/>
  <c r="AH99" i="1"/>
  <c r="AG99" i="1"/>
  <c r="AE99" i="1"/>
  <c r="AD99" i="1"/>
  <c r="AC99" i="1"/>
  <c r="AB99" i="1"/>
  <c r="AA99" i="1"/>
  <c r="Z99" i="1"/>
  <c r="Y99" i="1"/>
  <c r="W99" i="1"/>
  <c r="V99" i="1"/>
  <c r="U99" i="1"/>
  <c r="T99" i="1"/>
  <c r="S99" i="1"/>
  <c r="R99" i="1"/>
  <c r="Q99" i="1"/>
  <c r="O99" i="1"/>
  <c r="N99" i="1"/>
  <c r="M99" i="1"/>
  <c r="L99" i="1"/>
  <c r="K99" i="1"/>
  <c r="J99" i="1"/>
  <c r="I99" i="1"/>
  <c r="G99" i="1"/>
  <c r="F99" i="1"/>
  <c r="E99" i="1"/>
  <c r="D99" i="1"/>
  <c r="C99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DF97" i="1"/>
  <c r="DE97" i="1"/>
  <c r="DD97" i="1"/>
  <c r="DC97" i="1"/>
  <c r="DB97" i="1"/>
  <c r="DA97" i="1"/>
  <c r="CY97" i="1"/>
  <c r="CX97" i="1"/>
  <c r="CW97" i="1"/>
  <c r="CV97" i="1"/>
  <c r="CU97" i="1"/>
  <c r="CT97" i="1"/>
  <c r="CS97" i="1"/>
  <c r="CQ97" i="1"/>
  <c r="CP97" i="1"/>
  <c r="CO97" i="1"/>
  <c r="CN97" i="1"/>
  <c r="CM97" i="1"/>
  <c r="CL97" i="1"/>
  <c r="CK97" i="1"/>
  <c r="CI97" i="1"/>
  <c r="CH97" i="1"/>
  <c r="CG97" i="1"/>
  <c r="CF97" i="1"/>
  <c r="CE97" i="1"/>
  <c r="CD97" i="1"/>
  <c r="CC97" i="1"/>
  <c r="CA97" i="1"/>
  <c r="BZ97" i="1"/>
  <c r="BY97" i="1"/>
  <c r="BX97" i="1"/>
  <c r="BW97" i="1"/>
  <c r="BV97" i="1"/>
  <c r="BU97" i="1"/>
  <c r="BS97" i="1"/>
  <c r="BR97" i="1"/>
  <c r="BQ97" i="1"/>
  <c r="BP97" i="1"/>
  <c r="BO97" i="1"/>
  <c r="BN97" i="1"/>
  <c r="BM97" i="1"/>
  <c r="BK97" i="1"/>
  <c r="BJ97" i="1"/>
  <c r="BI97" i="1"/>
  <c r="BH97" i="1"/>
  <c r="BG97" i="1"/>
  <c r="BF97" i="1"/>
  <c r="BE97" i="1"/>
  <c r="BC97" i="1"/>
  <c r="BB97" i="1"/>
  <c r="BA97" i="1"/>
  <c r="AZ97" i="1"/>
  <c r="AY97" i="1"/>
  <c r="AX97" i="1"/>
  <c r="AW97" i="1"/>
  <c r="AU97" i="1"/>
  <c r="AT97" i="1"/>
  <c r="AS97" i="1"/>
  <c r="AR97" i="1"/>
  <c r="AQ97" i="1"/>
  <c r="AP97" i="1"/>
  <c r="AO97" i="1"/>
  <c r="AM97" i="1"/>
  <c r="AL97" i="1"/>
  <c r="AK97" i="1"/>
  <c r="AJ97" i="1"/>
  <c r="AI97" i="1"/>
  <c r="AH97" i="1"/>
  <c r="AG97" i="1"/>
  <c r="AE97" i="1"/>
  <c r="AD97" i="1"/>
  <c r="AC97" i="1"/>
  <c r="AB97" i="1"/>
  <c r="AA97" i="1"/>
  <c r="Z97" i="1"/>
  <c r="Y97" i="1"/>
  <c r="W97" i="1"/>
  <c r="V97" i="1"/>
  <c r="U97" i="1"/>
  <c r="T97" i="1"/>
  <c r="S97" i="1"/>
  <c r="R97" i="1"/>
  <c r="Q97" i="1"/>
  <c r="O97" i="1"/>
  <c r="N97" i="1"/>
  <c r="M97" i="1"/>
  <c r="L97" i="1"/>
  <c r="K97" i="1"/>
  <c r="J97" i="1"/>
  <c r="I97" i="1"/>
  <c r="G97" i="1"/>
  <c r="F97" i="1"/>
  <c r="E97" i="1"/>
  <c r="D97" i="1"/>
  <c r="C97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Y95" i="1"/>
  <c r="CX95" i="1"/>
  <c r="CW95" i="1"/>
  <c r="CV95" i="1"/>
  <c r="CU95" i="1"/>
  <c r="CT95" i="1"/>
  <c r="CS95" i="1"/>
  <c r="CQ95" i="1"/>
  <c r="CP95" i="1"/>
  <c r="CO95" i="1"/>
  <c r="CN95" i="1"/>
  <c r="CM95" i="1"/>
  <c r="CL95" i="1"/>
  <c r="CK95" i="1"/>
  <c r="CI95" i="1"/>
  <c r="CH95" i="1"/>
  <c r="CG95" i="1"/>
  <c r="CF95" i="1"/>
  <c r="CE95" i="1"/>
  <c r="CD95" i="1"/>
  <c r="CC95" i="1"/>
  <c r="CA95" i="1"/>
  <c r="BZ95" i="1"/>
  <c r="BY95" i="1"/>
  <c r="BX95" i="1"/>
  <c r="BW95" i="1"/>
  <c r="BV95" i="1"/>
  <c r="BU95" i="1"/>
  <c r="BS95" i="1"/>
  <c r="BR95" i="1"/>
  <c r="BQ95" i="1"/>
  <c r="BP95" i="1"/>
  <c r="BO95" i="1"/>
  <c r="BN95" i="1"/>
  <c r="BM95" i="1"/>
  <c r="BK95" i="1"/>
  <c r="BJ95" i="1"/>
  <c r="BI95" i="1"/>
  <c r="BH95" i="1"/>
  <c r="BG95" i="1"/>
  <c r="BF95" i="1"/>
  <c r="BE95" i="1"/>
  <c r="BC95" i="1"/>
  <c r="BB95" i="1"/>
  <c r="BA95" i="1"/>
  <c r="AZ95" i="1"/>
  <c r="AY95" i="1"/>
  <c r="AX95" i="1"/>
  <c r="AW95" i="1"/>
  <c r="AU95" i="1"/>
  <c r="AT95" i="1"/>
  <c r="AS95" i="1"/>
  <c r="AR95" i="1"/>
  <c r="AQ95" i="1"/>
  <c r="AP95" i="1"/>
  <c r="AO95" i="1"/>
  <c r="AM95" i="1"/>
  <c r="AL95" i="1"/>
  <c r="AK95" i="1"/>
  <c r="AJ95" i="1"/>
  <c r="AI95" i="1"/>
  <c r="AH95" i="1"/>
  <c r="AG95" i="1"/>
  <c r="AE95" i="1"/>
  <c r="AD95" i="1"/>
  <c r="AC95" i="1"/>
  <c r="AB95" i="1"/>
  <c r="AA95" i="1"/>
  <c r="Z95" i="1"/>
  <c r="Y95" i="1"/>
  <c r="W95" i="1"/>
  <c r="V95" i="1"/>
  <c r="U95" i="1"/>
  <c r="T95" i="1"/>
  <c r="S95" i="1"/>
  <c r="R95" i="1"/>
  <c r="Q95" i="1"/>
  <c r="O95" i="1"/>
  <c r="N95" i="1"/>
  <c r="M95" i="1"/>
  <c r="L95" i="1"/>
  <c r="K95" i="1"/>
  <c r="J95" i="1"/>
  <c r="I95" i="1"/>
  <c r="G95" i="1"/>
  <c r="F95" i="1"/>
  <c r="E95" i="1"/>
  <c r="D95" i="1"/>
  <c r="C95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Y93" i="1"/>
  <c r="CX93" i="1"/>
  <c r="CW93" i="1"/>
  <c r="CV93" i="1"/>
  <c r="CU93" i="1"/>
  <c r="CT93" i="1"/>
  <c r="CS93" i="1"/>
  <c r="CQ93" i="1"/>
  <c r="CP93" i="1"/>
  <c r="CO93" i="1"/>
  <c r="CN93" i="1"/>
  <c r="CM93" i="1"/>
  <c r="CL93" i="1"/>
  <c r="CK93" i="1"/>
  <c r="CI93" i="1"/>
  <c r="CH93" i="1"/>
  <c r="CG93" i="1"/>
  <c r="CF93" i="1"/>
  <c r="CE93" i="1"/>
  <c r="CD93" i="1"/>
  <c r="CC93" i="1"/>
  <c r="CA93" i="1"/>
  <c r="BZ93" i="1"/>
  <c r="BY93" i="1"/>
  <c r="BX93" i="1"/>
  <c r="BW93" i="1"/>
  <c r="BV93" i="1"/>
  <c r="BU93" i="1"/>
  <c r="BS93" i="1"/>
  <c r="BR93" i="1"/>
  <c r="BQ93" i="1"/>
  <c r="BP93" i="1"/>
  <c r="BO93" i="1"/>
  <c r="BN93" i="1"/>
  <c r="BM93" i="1"/>
  <c r="BK93" i="1"/>
  <c r="BJ93" i="1"/>
  <c r="BI93" i="1"/>
  <c r="BH93" i="1"/>
  <c r="BG93" i="1"/>
  <c r="BF93" i="1"/>
  <c r="BE93" i="1"/>
  <c r="BC93" i="1"/>
  <c r="BB93" i="1"/>
  <c r="BA93" i="1"/>
  <c r="AZ93" i="1"/>
  <c r="AY93" i="1"/>
  <c r="AX93" i="1"/>
  <c r="AW93" i="1"/>
  <c r="AU93" i="1"/>
  <c r="AT93" i="1"/>
  <c r="AS93" i="1"/>
  <c r="AR93" i="1"/>
  <c r="AQ93" i="1"/>
  <c r="AP93" i="1"/>
  <c r="AO93" i="1"/>
  <c r="AM93" i="1"/>
  <c r="AL93" i="1"/>
  <c r="AK93" i="1"/>
  <c r="AJ93" i="1"/>
  <c r="AI93" i="1"/>
  <c r="AH93" i="1"/>
  <c r="AG93" i="1"/>
  <c r="AE93" i="1"/>
  <c r="AD93" i="1"/>
  <c r="AC93" i="1"/>
  <c r="AB93" i="1"/>
  <c r="AA93" i="1"/>
  <c r="Z93" i="1"/>
  <c r="Y93" i="1"/>
  <c r="W93" i="1"/>
  <c r="V93" i="1"/>
  <c r="U93" i="1"/>
  <c r="T93" i="1"/>
  <c r="S93" i="1"/>
  <c r="R93" i="1"/>
  <c r="Q93" i="1"/>
  <c r="O93" i="1"/>
  <c r="N93" i="1"/>
  <c r="M93" i="1"/>
  <c r="L93" i="1"/>
  <c r="K93" i="1"/>
  <c r="J93" i="1"/>
  <c r="I93" i="1"/>
  <c r="G93" i="1"/>
  <c r="F93" i="1"/>
  <c r="E93" i="1"/>
  <c r="D93" i="1"/>
  <c r="C93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Y91" i="1"/>
  <c r="CX91" i="1"/>
  <c r="CW91" i="1"/>
  <c r="CV91" i="1"/>
  <c r="CU91" i="1"/>
  <c r="CT91" i="1"/>
  <c r="CS91" i="1"/>
  <c r="CQ91" i="1"/>
  <c r="CP91" i="1"/>
  <c r="CO91" i="1"/>
  <c r="CN91" i="1"/>
  <c r="CM91" i="1"/>
  <c r="CL91" i="1"/>
  <c r="CK91" i="1"/>
  <c r="CI91" i="1"/>
  <c r="CH91" i="1"/>
  <c r="CG91" i="1"/>
  <c r="CF91" i="1"/>
  <c r="CE91" i="1"/>
  <c r="CD91" i="1"/>
  <c r="CC91" i="1"/>
  <c r="CA91" i="1"/>
  <c r="BZ91" i="1"/>
  <c r="BY91" i="1"/>
  <c r="BX91" i="1"/>
  <c r="BW91" i="1"/>
  <c r="BV91" i="1"/>
  <c r="BU91" i="1"/>
  <c r="BS91" i="1"/>
  <c r="BR91" i="1"/>
  <c r="BQ91" i="1"/>
  <c r="BP91" i="1"/>
  <c r="BO91" i="1"/>
  <c r="BN91" i="1"/>
  <c r="BM91" i="1"/>
  <c r="BK91" i="1"/>
  <c r="BJ91" i="1"/>
  <c r="BI91" i="1"/>
  <c r="BH91" i="1"/>
  <c r="BG91" i="1"/>
  <c r="BF91" i="1"/>
  <c r="BE91" i="1"/>
  <c r="BC91" i="1"/>
  <c r="BB91" i="1"/>
  <c r="BA91" i="1"/>
  <c r="AZ91" i="1"/>
  <c r="AY91" i="1"/>
  <c r="AX91" i="1"/>
  <c r="AW91" i="1"/>
  <c r="AU91" i="1"/>
  <c r="AT91" i="1"/>
  <c r="AS91" i="1"/>
  <c r="AR91" i="1"/>
  <c r="AQ91" i="1"/>
  <c r="AP91" i="1"/>
  <c r="AO91" i="1"/>
  <c r="AM91" i="1"/>
  <c r="AL91" i="1"/>
  <c r="AK91" i="1"/>
  <c r="AJ91" i="1"/>
  <c r="AI91" i="1"/>
  <c r="AH91" i="1"/>
  <c r="AG91" i="1"/>
  <c r="AE91" i="1"/>
  <c r="AD91" i="1"/>
  <c r="AC91" i="1"/>
  <c r="AB91" i="1"/>
  <c r="AA91" i="1"/>
  <c r="Z91" i="1"/>
  <c r="Y91" i="1"/>
  <c r="W91" i="1"/>
  <c r="V91" i="1"/>
  <c r="U91" i="1"/>
  <c r="T91" i="1"/>
  <c r="S91" i="1"/>
  <c r="R91" i="1"/>
  <c r="Q91" i="1"/>
  <c r="O91" i="1"/>
  <c r="N91" i="1"/>
  <c r="M91" i="1"/>
  <c r="L91" i="1"/>
  <c r="K91" i="1"/>
  <c r="J91" i="1"/>
  <c r="I91" i="1"/>
  <c r="G91" i="1"/>
  <c r="F91" i="1"/>
  <c r="E91" i="1"/>
  <c r="D91" i="1"/>
  <c r="C91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Y89" i="1"/>
  <c r="CX89" i="1"/>
  <c r="CW89" i="1"/>
  <c r="CV89" i="1"/>
  <c r="CU89" i="1"/>
  <c r="CT89" i="1"/>
  <c r="CS89" i="1"/>
  <c r="CQ89" i="1"/>
  <c r="CP89" i="1"/>
  <c r="CO89" i="1"/>
  <c r="CN89" i="1"/>
  <c r="CM89" i="1"/>
  <c r="CL89" i="1"/>
  <c r="CK89" i="1"/>
  <c r="CI89" i="1"/>
  <c r="CH89" i="1"/>
  <c r="CG89" i="1"/>
  <c r="CF89" i="1"/>
  <c r="CE89" i="1"/>
  <c r="CD89" i="1"/>
  <c r="CC89" i="1"/>
  <c r="CA89" i="1"/>
  <c r="BZ89" i="1"/>
  <c r="BY89" i="1"/>
  <c r="BX89" i="1"/>
  <c r="BW89" i="1"/>
  <c r="BV89" i="1"/>
  <c r="BU89" i="1"/>
  <c r="BS89" i="1"/>
  <c r="BR89" i="1"/>
  <c r="BQ89" i="1"/>
  <c r="BP89" i="1"/>
  <c r="BO89" i="1"/>
  <c r="BN89" i="1"/>
  <c r="BM89" i="1"/>
  <c r="BK89" i="1"/>
  <c r="BJ89" i="1"/>
  <c r="BI89" i="1"/>
  <c r="BH89" i="1"/>
  <c r="BG89" i="1"/>
  <c r="BF89" i="1"/>
  <c r="BE89" i="1"/>
  <c r="BC89" i="1"/>
  <c r="BB89" i="1"/>
  <c r="BA89" i="1"/>
  <c r="AZ89" i="1"/>
  <c r="AY89" i="1"/>
  <c r="AX89" i="1"/>
  <c r="AW89" i="1"/>
  <c r="AU89" i="1"/>
  <c r="AT89" i="1"/>
  <c r="AS89" i="1"/>
  <c r="AR89" i="1"/>
  <c r="AQ89" i="1"/>
  <c r="AP89" i="1"/>
  <c r="AO89" i="1"/>
  <c r="AM89" i="1"/>
  <c r="AL89" i="1"/>
  <c r="AK89" i="1"/>
  <c r="AJ89" i="1"/>
  <c r="AI89" i="1"/>
  <c r="AH89" i="1"/>
  <c r="AG89" i="1"/>
  <c r="AE89" i="1"/>
  <c r="AD89" i="1"/>
  <c r="AC89" i="1"/>
  <c r="AB89" i="1"/>
  <c r="AA89" i="1"/>
  <c r="Z89" i="1"/>
  <c r="Y89" i="1"/>
  <c r="W89" i="1"/>
  <c r="V89" i="1"/>
  <c r="U89" i="1"/>
  <c r="T89" i="1"/>
  <c r="S89" i="1"/>
  <c r="R89" i="1"/>
  <c r="Q89" i="1"/>
  <c r="O89" i="1"/>
  <c r="N89" i="1"/>
  <c r="M89" i="1"/>
  <c r="L89" i="1"/>
  <c r="K89" i="1"/>
  <c r="J89" i="1"/>
  <c r="I89" i="1"/>
  <c r="G89" i="1"/>
  <c r="F89" i="1"/>
  <c r="E89" i="1"/>
  <c r="D89" i="1"/>
  <c r="C89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Y87" i="1"/>
  <c r="CX87" i="1"/>
  <c r="CW87" i="1"/>
  <c r="CV87" i="1"/>
  <c r="CU87" i="1"/>
  <c r="CT87" i="1"/>
  <c r="CS87" i="1"/>
  <c r="CQ87" i="1"/>
  <c r="CP87" i="1"/>
  <c r="CO87" i="1"/>
  <c r="CN87" i="1"/>
  <c r="CM87" i="1"/>
  <c r="CL87" i="1"/>
  <c r="CK87" i="1"/>
  <c r="CI87" i="1"/>
  <c r="CH87" i="1"/>
  <c r="CG87" i="1"/>
  <c r="CF87" i="1"/>
  <c r="CE87" i="1"/>
  <c r="CD87" i="1"/>
  <c r="CC87" i="1"/>
  <c r="CA87" i="1"/>
  <c r="BZ87" i="1"/>
  <c r="BY87" i="1"/>
  <c r="BX87" i="1"/>
  <c r="BW87" i="1"/>
  <c r="BV87" i="1"/>
  <c r="BU87" i="1"/>
  <c r="BS87" i="1"/>
  <c r="BR87" i="1"/>
  <c r="BQ87" i="1"/>
  <c r="BP87" i="1"/>
  <c r="BO87" i="1"/>
  <c r="BN87" i="1"/>
  <c r="BM87" i="1"/>
  <c r="BK87" i="1"/>
  <c r="BJ87" i="1"/>
  <c r="BI87" i="1"/>
  <c r="BH87" i="1"/>
  <c r="BG87" i="1"/>
  <c r="BF87" i="1"/>
  <c r="BE87" i="1"/>
  <c r="BC87" i="1"/>
  <c r="BB87" i="1"/>
  <c r="BA87" i="1"/>
  <c r="AZ87" i="1"/>
  <c r="AY87" i="1"/>
  <c r="AX87" i="1"/>
  <c r="AW87" i="1"/>
  <c r="AU87" i="1"/>
  <c r="AT87" i="1"/>
  <c r="AS87" i="1"/>
  <c r="AR87" i="1"/>
  <c r="AQ87" i="1"/>
  <c r="AP87" i="1"/>
  <c r="AO87" i="1"/>
  <c r="AM87" i="1"/>
  <c r="AL87" i="1"/>
  <c r="AK87" i="1"/>
  <c r="AJ87" i="1"/>
  <c r="AI87" i="1"/>
  <c r="AH87" i="1"/>
  <c r="AG87" i="1"/>
  <c r="AE87" i="1"/>
  <c r="AD87" i="1"/>
  <c r="AC87" i="1"/>
  <c r="AB87" i="1"/>
  <c r="AA87" i="1"/>
  <c r="Z87" i="1"/>
  <c r="Y87" i="1"/>
  <c r="W87" i="1"/>
  <c r="V87" i="1"/>
  <c r="U87" i="1"/>
  <c r="T87" i="1"/>
  <c r="S87" i="1"/>
  <c r="R87" i="1"/>
  <c r="Q87" i="1"/>
  <c r="O87" i="1"/>
  <c r="N87" i="1"/>
  <c r="M87" i="1"/>
  <c r="L87" i="1"/>
  <c r="K87" i="1"/>
  <c r="J87" i="1"/>
  <c r="I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D20" i="11" s="1"/>
  <c r="CD22" i="11" s="1"/>
  <c r="CF73" i="1"/>
  <c r="CE73" i="1"/>
  <c r="CD73" i="1"/>
  <c r="CA20" i="11" s="1"/>
  <c r="CA22" i="11" s="1"/>
  <c r="CC73" i="1"/>
  <c r="CB73" i="1"/>
  <c r="CA73" i="1"/>
  <c r="BZ73" i="1"/>
  <c r="BY73" i="1"/>
  <c r="BV20" i="11" s="1"/>
  <c r="BV22" i="11" s="1"/>
  <c r="BX73" i="1"/>
  <c r="BW73" i="1"/>
  <c r="BV73" i="1"/>
  <c r="BS20" i="11" s="1"/>
  <c r="BS22" i="11" s="1"/>
  <c r="BU73" i="1"/>
  <c r="BT73" i="1"/>
  <c r="BS73" i="1"/>
  <c r="BR73" i="1"/>
  <c r="BQ73" i="1"/>
  <c r="BN20" i="11" s="1"/>
  <c r="BN22" i="11" s="1"/>
  <c r="BP73" i="1"/>
  <c r="BO73" i="1"/>
  <c r="BN73" i="1"/>
  <c r="BK20" i="11" s="1"/>
  <c r="BK22" i="11" s="1"/>
  <c r="BM73" i="1"/>
  <c r="BL73" i="1"/>
  <c r="BK73" i="1"/>
  <c r="BJ73" i="1"/>
  <c r="BI73" i="1"/>
  <c r="BF20" i="11" s="1"/>
  <c r="BF22" i="11" s="1"/>
  <c r="BH73" i="1"/>
  <c r="BG73" i="1"/>
  <c r="BF73" i="1"/>
  <c r="BC20" i="11" s="1"/>
  <c r="BC22" i="11" s="1"/>
  <c r="BE73" i="1"/>
  <c r="BD73" i="1"/>
  <c r="BC73" i="1"/>
  <c r="BB73" i="1"/>
  <c r="BA73" i="1"/>
  <c r="AX20" i="11" s="1"/>
  <c r="AX22" i="11" s="1"/>
  <c r="AZ73" i="1"/>
  <c r="AY73" i="1"/>
  <c r="AX73" i="1"/>
  <c r="AU20" i="11" s="1"/>
  <c r="AU22" i="11" s="1"/>
  <c r="AW73" i="1"/>
  <c r="AV73" i="1"/>
  <c r="AU73" i="1"/>
  <c r="AT73" i="1"/>
  <c r="AS73" i="1"/>
  <c r="AP20" i="11" s="1"/>
  <c r="AP22" i="11" s="1"/>
  <c r="AR73" i="1"/>
  <c r="AQ73" i="1"/>
  <c r="AP73" i="1"/>
  <c r="AM20" i="11" s="1"/>
  <c r="AM22" i="11" s="1"/>
  <c r="AO73" i="1"/>
  <c r="AN73" i="1"/>
  <c r="AM73" i="1"/>
  <c r="AL73" i="1"/>
  <c r="AK73" i="1"/>
  <c r="AH20" i="11" s="1"/>
  <c r="AH22" i="11" s="1"/>
  <c r="AJ73" i="1"/>
  <c r="AI73" i="1"/>
  <c r="AF20" i="11" s="1"/>
  <c r="AF22" i="11" s="1"/>
  <c r="AH73" i="1"/>
  <c r="AE20" i="11" s="1"/>
  <c r="AE22" i="11" s="1"/>
  <c r="AG73" i="1"/>
  <c r="AF73" i="1"/>
  <c r="AE73" i="1"/>
  <c r="AD73" i="1"/>
  <c r="AC73" i="1"/>
  <c r="Z20" i="11" s="1"/>
  <c r="Z22" i="11" s="1"/>
  <c r="AB73" i="1"/>
  <c r="AA73" i="1"/>
  <c r="X20" i="11" s="1"/>
  <c r="X22" i="11" s="1"/>
  <c r="Z73" i="1"/>
  <c r="W20" i="11" s="1"/>
  <c r="W22" i="11" s="1"/>
  <c r="Y73" i="1"/>
  <c r="X73" i="1"/>
  <c r="W73" i="1"/>
  <c r="V73" i="1"/>
  <c r="U73" i="1"/>
  <c r="R20" i="11" s="1"/>
  <c r="R22" i="11" s="1"/>
  <c r="T73" i="1"/>
  <c r="S73" i="1"/>
  <c r="P20" i="11" s="1"/>
  <c r="P22" i="11" s="1"/>
  <c r="R73" i="1"/>
  <c r="O20" i="11" s="1"/>
  <c r="O22" i="11" s="1"/>
  <c r="Q73" i="1"/>
  <c r="P73" i="1"/>
  <c r="M20" i="11" s="1"/>
  <c r="M22" i="11" s="1"/>
  <c r="O73" i="1"/>
  <c r="N73" i="1"/>
  <c r="M73" i="1"/>
  <c r="J20" i="11" s="1"/>
  <c r="J22" i="11" s="1"/>
  <c r="L73" i="1"/>
  <c r="K73" i="1"/>
  <c r="H20" i="11" s="1"/>
  <c r="H22" i="11" s="1"/>
  <c r="J73" i="1"/>
  <c r="G20" i="11" s="1"/>
  <c r="G22" i="11" s="1"/>
  <c r="I73" i="1"/>
  <c r="H73" i="1"/>
  <c r="E20" i="11" s="1"/>
  <c r="E22" i="11" s="1"/>
  <c r="G73" i="1"/>
  <c r="F73" i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H14" i="11" s="1"/>
  <c r="CH16" i="11" s="1"/>
  <c r="CJ70" i="1"/>
  <c r="CI70" i="1"/>
  <c r="CF14" i="11" s="1"/>
  <c r="CF16" i="11" s="1"/>
  <c r="CH70" i="1"/>
  <c r="CE14" i="11" s="1"/>
  <c r="CE16" i="11" s="1"/>
  <c r="CG70" i="1"/>
  <c r="CF70" i="1"/>
  <c r="CE70" i="1"/>
  <c r="CD70" i="1"/>
  <c r="CC70" i="1"/>
  <c r="BZ14" i="11" s="1"/>
  <c r="BZ16" i="11" s="1"/>
  <c r="CB70" i="1"/>
  <c r="CA70" i="1"/>
  <c r="BX14" i="11" s="1"/>
  <c r="BX16" i="11" s="1"/>
  <c r="BZ70" i="1"/>
  <c r="BW14" i="11" s="1"/>
  <c r="BW16" i="11" s="1"/>
  <c r="BY70" i="1"/>
  <c r="BX70" i="1"/>
  <c r="BW70" i="1"/>
  <c r="BV70" i="1"/>
  <c r="BU70" i="1"/>
  <c r="BR14" i="11" s="1"/>
  <c r="BR16" i="11" s="1"/>
  <c r="BT70" i="1"/>
  <c r="BS70" i="1"/>
  <c r="BP14" i="11" s="1"/>
  <c r="BP16" i="11" s="1"/>
  <c r="BR70" i="1"/>
  <c r="BO14" i="11" s="1"/>
  <c r="BO16" i="11" s="1"/>
  <c r="BQ70" i="1"/>
  <c r="BP70" i="1"/>
  <c r="BO70" i="1"/>
  <c r="BN70" i="1"/>
  <c r="BM70" i="1"/>
  <c r="BJ14" i="11" s="1"/>
  <c r="BJ16" i="11" s="1"/>
  <c r="BL70" i="1"/>
  <c r="BK70" i="1"/>
  <c r="BH14" i="11" s="1"/>
  <c r="BH16" i="11" s="1"/>
  <c r="BJ70" i="1"/>
  <c r="BG14" i="11" s="1"/>
  <c r="BG16" i="11" s="1"/>
  <c r="BI70" i="1"/>
  <c r="BH70" i="1"/>
  <c r="BG70" i="1"/>
  <c r="BF70" i="1"/>
  <c r="BE70" i="1"/>
  <c r="BB14" i="11" s="1"/>
  <c r="BB16" i="11" s="1"/>
  <c r="BD70" i="1"/>
  <c r="BC70" i="1"/>
  <c r="AZ14" i="11" s="1"/>
  <c r="AZ16" i="11" s="1"/>
  <c r="BB70" i="1"/>
  <c r="AY14" i="11" s="1"/>
  <c r="AY16" i="11" s="1"/>
  <c r="BA70" i="1"/>
  <c r="AZ70" i="1"/>
  <c r="AY70" i="1"/>
  <c r="AX70" i="1"/>
  <c r="AW70" i="1"/>
  <c r="AT14" i="11" s="1"/>
  <c r="AT16" i="11" s="1"/>
  <c r="AV70" i="1"/>
  <c r="AU70" i="1"/>
  <c r="AR14" i="11" s="1"/>
  <c r="AR16" i="11" s="1"/>
  <c r="AT70" i="1"/>
  <c r="AQ14" i="11" s="1"/>
  <c r="AQ16" i="11" s="1"/>
  <c r="AS70" i="1"/>
  <c r="AR70" i="1"/>
  <c r="AQ70" i="1"/>
  <c r="AP70" i="1"/>
  <c r="AO70" i="1"/>
  <c r="AL14" i="11" s="1"/>
  <c r="AL16" i="11" s="1"/>
  <c r="AN70" i="1"/>
  <c r="AM70" i="1"/>
  <c r="AJ14" i="11" s="1"/>
  <c r="AJ16" i="11" s="1"/>
  <c r="AL70" i="1"/>
  <c r="AI14" i="11" s="1"/>
  <c r="AI16" i="11" s="1"/>
  <c r="AK70" i="1"/>
  <c r="AJ70" i="1"/>
  <c r="AI70" i="1"/>
  <c r="AH70" i="1"/>
  <c r="AG70" i="1"/>
  <c r="AD14" i="11" s="1"/>
  <c r="AD16" i="11" s="1"/>
  <c r="AF70" i="1"/>
  <c r="AE70" i="1"/>
  <c r="AB14" i="11" s="1"/>
  <c r="AB16" i="11" s="1"/>
  <c r="AD70" i="1"/>
  <c r="AA14" i="11" s="1"/>
  <c r="AA16" i="11" s="1"/>
  <c r="AC70" i="1"/>
  <c r="AB70" i="1"/>
  <c r="AA70" i="1"/>
  <c r="Z70" i="1"/>
  <c r="Y70" i="1"/>
  <c r="V14" i="11" s="1"/>
  <c r="V16" i="11" s="1"/>
  <c r="X70" i="1"/>
  <c r="W70" i="1"/>
  <c r="T14" i="11" s="1"/>
  <c r="T16" i="11" s="1"/>
  <c r="V70" i="1"/>
  <c r="S14" i="11" s="1"/>
  <c r="S16" i="11" s="1"/>
  <c r="U70" i="1"/>
  <c r="T70" i="1"/>
  <c r="S70" i="1"/>
  <c r="R70" i="1"/>
  <c r="Q70" i="1"/>
  <c r="N14" i="11" s="1"/>
  <c r="N16" i="11" s="1"/>
  <c r="P70" i="1"/>
  <c r="O70" i="1"/>
  <c r="L14" i="11" s="1"/>
  <c r="L16" i="11" s="1"/>
  <c r="N70" i="1"/>
  <c r="K14" i="11" s="1"/>
  <c r="K16" i="11" s="1"/>
  <c r="M70" i="1"/>
  <c r="L70" i="1"/>
  <c r="K70" i="1"/>
  <c r="J70" i="1"/>
  <c r="I70" i="1"/>
  <c r="F14" i="11" s="1"/>
  <c r="F16" i="11" s="1"/>
  <c r="H70" i="1"/>
  <c r="G70" i="1"/>
  <c r="D14" i="11" s="1"/>
  <c r="D16" i="11" s="1"/>
  <c r="F70" i="1"/>
  <c r="C14" i="11" s="1"/>
  <c r="C16" i="11" s="1"/>
  <c r="C17" i="11" s="1"/>
  <c r="D17" i="11" s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H9" i="11" s="1"/>
  <c r="CH10" i="11" s="1"/>
  <c r="CJ64" i="1"/>
  <c r="CI64" i="1"/>
  <c r="CF9" i="11" s="1"/>
  <c r="CF10" i="11" s="1"/>
  <c r="CH64" i="1"/>
  <c r="CE9" i="11" s="1"/>
  <c r="CE10" i="11" s="1"/>
  <c r="CG64" i="1"/>
  <c r="CF64" i="1"/>
  <c r="CE64" i="1"/>
  <c r="CD64" i="1"/>
  <c r="CC64" i="1"/>
  <c r="BZ9" i="11" s="1"/>
  <c r="BZ10" i="11" s="1"/>
  <c r="CB64" i="1"/>
  <c r="CA64" i="1"/>
  <c r="BX9" i="11" s="1"/>
  <c r="BX10" i="11" s="1"/>
  <c r="BZ64" i="1"/>
  <c r="BW9" i="11" s="1"/>
  <c r="BW10" i="11" s="1"/>
  <c r="BY64" i="1"/>
  <c r="BX64" i="1"/>
  <c r="BW64" i="1"/>
  <c r="BV64" i="1"/>
  <c r="BU64" i="1"/>
  <c r="BR9" i="11" s="1"/>
  <c r="BR10" i="11" s="1"/>
  <c r="BT64" i="1"/>
  <c r="BS64" i="1"/>
  <c r="BP9" i="11" s="1"/>
  <c r="BP10" i="11" s="1"/>
  <c r="BR64" i="1"/>
  <c r="BO9" i="11" s="1"/>
  <c r="BO10" i="11" s="1"/>
  <c r="BQ64" i="1"/>
  <c r="BP64" i="1"/>
  <c r="BO64" i="1"/>
  <c r="BN64" i="1"/>
  <c r="BM64" i="1"/>
  <c r="BJ9" i="11" s="1"/>
  <c r="BJ10" i="11" s="1"/>
  <c r="BL64" i="1"/>
  <c r="BK64" i="1"/>
  <c r="BH9" i="11" s="1"/>
  <c r="BH10" i="11" s="1"/>
  <c r="BJ64" i="1"/>
  <c r="BG9" i="11" s="1"/>
  <c r="BG10" i="11" s="1"/>
  <c r="BI64" i="1"/>
  <c r="BH64" i="1"/>
  <c r="BG64" i="1"/>
  <c r="BF64" i="1"/>
  <c r="BE64" i="1"/>
  <c r="BB9" i="11" s="1"/>
  <c r="BB10" i="11" s="1"/>
  <c r="BD64" i="1"/>
  <c r="BC64" i="1"/>
  <c r="AZ9" i="11" s="1"/>
  <c r="AZ10" i="11" s="1"/>
  <c r="BB64" i="1"/>
  <c r="AY9" i="11" s="1"/>
  <c r="AY10" i="11" s="1"/>
  <c r="BA64" i="1"/>
  <c r="AZ64" i="1"/>
  <c r="AY64" i="1"/>
  <c r="AX64" i="1"/>
  <c r="AW64" i="1"/>
  <c r="AT9" i="11" s="1"/>
  <c r="AT10" i="11" s="1"/>
  <c r="AV64" i="1"/>
  <c r="AU64" i="1"/>
  <c r="AR9" i="11" s="1"/>
  <c r="AR10" i="11" s="1"/>
  <c r="AT64" i="1"/>
  <c r="AQ9" i="11" s="1"/>
  <c r="AQ10" i="11" s="1"/>
  <c r="AS64" i="1"/>
  <c r="AR64" i="1"/>
  <c r="AQ64" i="1"/>
  <c r="AP64" i="1"/>
  <c r="AO64" i="1"/>
  <c r="AL9" i="11" s="1"/>
  <c r="AL10" i="11" s="1"/>
  <c r="AN64" i="1"/>
  <c r="AM64" i="1"/>
  <c r="AJ9" i="11" s="1"/>
  <c r="AJ10" i="11" s="1"/>
  <c r="AL64" i="1"/>
  <c r="AI9" i="11" s="1"/>
  <c r="AI10" i="11" s="1"/>
  <c r="AK64" i="1"/>
  <c r="AJ64" i="1"/>
  <c r="AI64" i="1"/>
  <c r="AH64" i="1"/>
  <c r="AG64" i="1"/>
  <c r="AD9" i="11" s="1"/>
  <c r="AD10" i="11" s="1"/>
  <c r="AF64" i="1"/>
  <c r="AE64" i="1"/>
  <c r="AB9" i="11" s="1"/>
  <c r="AB10" i="11" s="1"/>
  <c r="AD64" i="1"/>
  <c r="AA9" i="11" s="1"/>
  <c r="AA10" i="11" s="1"/>
  <c r="AC64" i="1"/>
  <c r="AB64" i="1"/>
  <c r="AA64" i="1"/>
  <c r="Z64" i="1"/>
  <c r="Y64" i="1"/>
  <c r="V9" i="11" s="1"/>
  <c r="V10" i="11" s="1"/>
  <c r="X64" i="1"/>
  <c r="W64" i="1"/>
  <c r="T9" i="11" s="1"/>
  <c r="T10" i="11" s="1"/>
  <c r="V64" i="1"/>
  <c r="S9" i="11" s="1"/>
  <c r="S10" i="11" s="1"/>
  <c r="U64" i="1"/>
  <c r="T64" i="1"/>
  <c r="S64" i="1"/>
  <c r="R64" i="1"/>
  <c r="Q64" i="1"/>
  <c r="N9" i="11" s="1"/>
  <c r="N10" i="11" s="1"/>
  <c r="P64" i="1"/>
  <c r="O64" i="1"/>
  <c r="L9" i="11" s="1"/>
  <c r="L10" i="11" s="1"/>
  <c r="N64" i="1"/>
  <c r="K9" i="11" s="1"/>
  <c r="K10" i="11" s="1"/>
  <c r="M64" i="1"/>
  <c r="L64" i="1"/>
  <c r="K64" i="1"/>
  <c r="J64" i="1"/>
  <c r="I64" i="1"/>
  <c r="F9" i="11" s="1"/>
  <c r="F10" i="11" s="1"/>
  <c r="H64" i="1"/>
  <c r="G64" i="1"/>
  <c r="D9" i="11" s="1"/>
  <c r="D10" i="11" s="1"/>
  <c r="F64" i="1"/>
  <c r="C9" i="11" s="1"/>
  <c r="C10" i="11" s="1"/>
  <c r="C11" i="11" s="1"/>
  <c r="D11" i="11" s="1"/>
  <c r="E64" i="1"/>
  <c r="D64" i="1"/>
  <c r="C64" i="1"/>
  <c r="DF63" i="1"/>
  <c r="DE63" i="1"/>
  <c r="DE80" i="1" s="1"/>
  <c r="DD63" i="1"/>
  <c r="DC63" i="1"/>
  <c r="DC80" i="1" s="1"/>
  <c r="DC117" i="1" s="1"/>
  <c r="DB63" i="1"/>
  <c r="DB80" i="1" s="1"/>
  <c r="DA63" i="1"/>
  <c r="CZ63" i="1"/>
  <c r="CY63" i="1"/>
  <c r="CX63" i="1"/>
  <c r="CW63" i="1"/>
  <c r="CW80" i="1" s="1"/>
  <c r="CV63" i="1"/>
  <c r="CU63" i="1"/>
  <c r="CU80" i="1" s="1"/>
  <c r="CT63" i="1"/>
  <c r="CT80" i="1" s="1"/>
  <c r="CS63" i="1"/>
  <c r="CR63" i="1"/>
  <c r="CQ63" i="1"/>
  <c r="CP63" i="1"/>
  <c r="CO63" i="1"/>
  <c r="CO80" i="1" s="1"/>
  <c r="CN63" i="1"/>
  <c r="CM63" i="1"/>
  <c r="CM80" i="1" s="1"/>
  <c r="CL63" i="1"/>
  <c r="CL80" i="1" s="1"/>
  <c r="CK63" i="1"/>
  <c r="CJ63" i="1"/>
  <c r="CI63" i="1"/>
  <c r="CH63" i="1"/>
  <c r="CG63" i="1"/>
  <c r="CG80" i="1" s="1"/>
  <c r="CF63" i="1"/>
  <c r="CE63" i="1"/>
  <c r="CE80" i="1" s="1"/>
  <c r="CE117" i="1" s="1"/>
  <c r="CD63" i="1"/>
  <c r="CD80" i="1" s="1"/>
  <c r="CC63" i="1"/>
  <c r="CB63" i="1"/>
  <c r="CB80" i="1" s="1"/>
  <c r="CA63" i="1"/>
  <c r="BZ63" i="1"/>
  <c r="BY63" i="1"/>
  <c r="BY80" i="1" s="1"/>
  <c r="BX63" i="1"/>
  <c r="BW63" i="1"/>
  <c r="BW80" i="1" s="1"/>
  <c r="BV63" i="1"/>
  <c r="BV80" i="1" s="1"/>
  <c r="BU63" i="1"/>
  <c r="BT63" i="1"/>
  <c r="BS63" i="1"/>
  <c r="BR63" i="1"/>
  <c r="BQ63" i="1"/>
  <c r="BQ80" i="1" s="1"/>
  <c r="BP63" i="1"/>
  <c r="BO63" i="1"/>
  <c r="BO80" i="1" s="1"/>
  <c r="BO117" i="1" s="1"/>
  <c r="BN63" i="1"/>
  <c r="BN80" i="1" s="1"/>
  <c r="BM63" i="1"/>
  <c r="BL63" i="1"/>
  <c r="BL80" i="1" s="1"/>
  <c r="BK63" i="1"/>
  <c r="BJ63" i="1"/>
  <c r="BI63" i="1"/>
  <c r="BI80" i="1" s="1"/>
  <c r="BH63" i="1"/>
  <c r="BG63" i="1"/>
  <c r="BG80" i="1" s="1"/>
  <c r="BG117" i="1" s="1"/>
  <c r="BF63" i="1"/>
  <c r="BF80" i="1" s="1"/>
  <c r="BE63" i="1"/>
  <c r="BD63" i="1"/>
  <c r="BC63" i="1"/>
  <c r="BB63" i="1"/>
  <c r="BA63" i="1"/>
  <c r="BA80" i="1" s="1"/>
  <c r="AZ63" i="1"/>
  <c r="AY63" i="1"/>
  <c r="AY80" i="1" s="1"/>
  <c r="AX63" i="1"/>
  <c r="AX80" i="1" s="1"/>
  <c r="AW63" i="1"/>
  <c r="AV63" i="1"/>
  <c r="AV80" i="1" s="1"/>
  <c r="AU63" i="1"/>
  <c r="AT63" i="1"/>
  <c r="AS63" i="1"/>
  <c r="AS80" i="1" s="1"/>
  <c r="AR63" i="1"/>
  <c r="AQ63" i="1"/>
  <c r="AQ80" i="1" s="1"/>
  <c r="AQ117" i="1" s="1"/>
  <c r="AP63" i="1"/>
  <c r="AP80" i="1" s="1"/>
  <c r="AO63" i="1"/>
  <c r="AN63" i="1"/>
  <c r="AM63" i="1"/>
  <c r="AL63" i="1"/>
  <c r="AK63" i="1"/>
  <c r="AK80" i="1" s="1"/>
  <c r="AJ63" i="1"/>
  <c r="AI63" i="1"/>
  <c r="AI80" i="1" s="1"/>
  <c r="AH63" i="1"/>
  <c r="AH80" i="1" s="1"/>
  <c r="AG63" i="1"/>
  <c r="AF63" i="1"/>
  <c r="AE63" i="1"/>
  <c r="AD63" i="1"/>
  <c r="AC63" i="1"/>
  <c r="AC80" i="1" s="1"/>
  <c r="AB63" i="1"/>
  <c r="AA63" i="1"/>
  <c r="AA80" i="1" s="1"/>
  <c r="Z63" i="1"/>
  <c r="Z80" i="1" s="1"/>
  <c r="Y63" i="1"/>
  <c r="X63" i="1"/>
  <c r="W63" i="1"/>
  <c r="V63" i="1"/>
  <c r="U63" i="1"/>
  <c r="U80" i="1" s="1"/>
  <c r="T63" i="1"/>
  <c r="S63" i="1"/>
  <c r="S80" i="1" s="1"/>
  <c r="S117" i="1" s="1"/>
  <c r="R63" i="1"/>
  <c r="R80" i="1" s="1"/>
  <c r="Q63" i="1"/>
  <c r="P63" i="1"/>
  <c r="O63" i="1"/>
  <c r="N63" i="1"/>
  <c r="M63" i="1"/>
  <c r="M80" i="1" s="1"/>
  <c r="L63" i="1"/>
  <c r="K63" i="1"/>
  <c r="K80" i="1" s="1"/>
  <c r="K117" i="1" s="1"/>
  <c r="J63" i="1"/>
  <c r="J80" i="1" s="1"/>
  <c r="I63" i="1"/>
  <c r="H63" i="1"/>
  <c r="G63" i="1"/>
  <c r="F63" i="1"/>
  <c r="E63" i="1"/>
  <c r="E80" i="1" s="1"/>
  <c r="D63" i="1"/>
  <c r="C63" i="1"/>
  <c r="C80" i="1" s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AF19" i="3" s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X19" i="3" s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P19" i="3" s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H19" i="3" s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AI20" i="3" s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AA20" i="3" s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S20" i="3" s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K20" i="3" s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20" i="3" s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AF14" i="3" s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X14" i="3" s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P14" i="3" s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H14" i="3" s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AJ13" i="3" s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AB13" i="3" s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T13" i="3" s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L13" i="3" s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D13" i="3" s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AG7" i="3" s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Y7" i="3" s="1"/>
  <c r="BS12" i="1"/>
  <c r="BR12" i="1"/>
  <c r="BQ12" i="1"/>
  <c r="BP12" i="1"/>
  <c r="BO12" i="1"/>
  <c r="BN12" i="1"/>
  <c r="BM12" i="1"/>
  <c r="BL12" i="1"/>
  <c r="BK12" i="1"/>
  <c r="V7" i="3" s="1"/>
  <c r="BJ12" i="1"/>
  <c r="BI12" i="1"/>
  <c r="BH12" i="1"/>
  <c r="BG12" i="1"/>
  <c r="BF12" i="1"/>
  <c r="BE12" i="1"/>
  <c r="BD12" i="1"/>
  <c r="BC12" i="1"/>
  <c r="BB12" i="1"/>
  <c r="S7" i="3" s="1"/>
  <c r="BA12" i="1"/>
  <c r="AZ12" i="1"/>
  <c r="AY12" i="1"/>
  <c r="AX12" i="1"/>
  <c r="AW12" i="1"/>
  <c r="AV12" i="1"/>
  <c r="Q7" i="3" s="1"/>
  <c r="AU12" i="1"/>
  <c r="AT12" i="1"/>
  <c r="E7" i="2" s="1"/>
  <c r="AS12" i="1"/>
  <c r="AR12" i="1"/>
  <c r="AQ12" i="1"/>
  <c r="AP12" i="1"/>
  <c r="AO12" i="1"/>
  <c r="AN12" i="1"/>
  <c r="AM12" i="1"/>
  <c r="N7" i="3" s="1"/>
  <c r="AL12" i="1"/>
  <c r="AK12" i="1"/>
  <c r="AJ12" i="1"/>
  <c r="AI12" i="1"/>
  <c r="AH12" i="1"/>
  <c r="AG12" i="1"/>
  <c r="AF12" i="1"/>
  <c r="AE12" i="1"/>
  <c r="AD12" i="1"/>
  <c r="K7" i="3" s="1"/>
  <c r="AC12" i="1"/>
  <c r="AB12" i="1"/>
  <c r="AA12" i="1"/>
  <c r="Z12" i="1"/>
  <c r="Y12" i="1"/>
  <c r="X12" i="1"/>
  <c r="I7" i="3" s="1"/>
  <c r="W12" i="1"/>
  <c r="V12" i="1"/>
  <c r="C7" i="2" s="1"/>
  <c r="U12" i="1"/>
  <c r="T12" i="1"/>
  <c r="S12" i="1"/>
  <c r="R12" i="1"/>
  <c r="Q12" i="1"/>
  <c r="P12" i="1"/>
  <c r="O12" i="1"/>
  <c r="F7" i="3" s="1"/>
  <c r="N12" i="1"/>
  <c r="M12" i="1"/>
  <c r="L12" i="1"/>
  <c r="K12" i="1"/>
  <c r="J12" i="1"/>
  <c r="I12" i="1"/>
  <c r="H12" i="1"/>
  <c r="G12" i="1"/>
  <c r="F12" i="1"/>
  <c r="C7" i="3" s="1"/>
  <c r="E12" i="1"/>
  <c r="D12" i="1"/>
  <c r="C12" i="1"/>
  <c r="DF11" i="1"/>
  <c r="DE11" i="1"/>
  <c r="DD11" i="1"/>
  <c r="AK6" i="3" s="1"/>
  <c r="DC11" i="1"/>
  <c r="DB11" i="1"/>
  <c r="DA11" i="1"/>
  <c r="CZ11" i="1"/>
  <c r="CY11" i="1"/>
  <c r="CX11" i="1"/>
  <c r="CW11" i="1"/>
  <c r="CV11" i="1"/>
  <c r="CU11" i="1"/>
  <c r="AH6" i="3" s="1"/>
  <c r="CT11" i="1"/>
  <c r="CS11" i="1"/>
  <c r="CR11" i="1"/>
  <c r="CQ11" i="1"/>
  <c r="CP11" i="1"/>
  <c r="CO11" i="1"/>
  <c r="CN11" i="1"/>
  <c r="CM11" i="1"/>
  <c r="CL11" i="1"/>
  <c r="AE6" i="3" s="1"/>
  <c r="CK11" i="1"/>
  <c r="CJ11" i="1"/>
  <c r="CI11" i="1"/>
  <c r="CH11" i="1"/>
  <c r="CG11" i="1"/>
  <c r="CF11" i="1"/>
  <c r="AC6" i="3" s="1"/>
  <c r="CE11" i="1"/>
  <c r="CD11" i="1"/>
  <c r="CC11" i="1"/>
  <c r="CB11" i="1"/>
  <c r="CA11" i="1"/>
  <c r="BZ11" i="1"/>
  <c r="BY11" i="1"/>
  <c r="BX11" i="1"/>
  <c r="BW11" i="1"/>
  <c r="Z6" i="3" s="1"/>
  <c r="BV11" i="1"/>
  <c r="BU11" i="1"/>
  <c r="BT11" i="1"/>
  <c r="BS11" i="1"/>
  <c r="BR11" i="1"/>
  <c r="BQ11" i="1"/>
  <c r="BP11" i="1"/>
  <c r="BO11" i="1"/>
  <c r="BN11" i="1"/>
  <c r="W6" i="3" s="1"/>
  <c r="BM11" i="1"/>
  <c r="BL11" i="1"/>
  <c r="BK11" i="1"/>
  <c r="BJ11" i="1"/>
  <c r="BI11" i="1"/>
  <c r="BH11" i="1"/>
  <c r="U6" i="3" s="1"/>
  <c r="BG11" i="1"/>
  <c r="BF11" i="1"/>
  <c r="BE11" i="1"/>
  <c r="BD11" i="1"/>
  <c r="BC11" i="1"/>
  <c r="BB11" i="1"/>
  <c r="BA11" i="1"/>
  <c r="AZ11" i="1"/>
  <c r="AY11" i="1"/>
  <c r="R6" i="3" s="1"/>
  <c r="AX11" i="1"/>
  <c r="AW11" i="1"/>
  <c r="AV11" i="1"/>
  <c r="AU11" i="1"/>
  <c r="AT11" i="1"/>
  <c r="AS11" i="1"/>
  <c r="AR11" i="1"/>
  <c r="AQ11" i="1"/>
  <c r="AP11" i="1"/>
  <c r="O6" i="3" s="1"/>
  <c r="AO11" i="1"/>
  <c r="AN11" i="1"/>
  <c r="AM11" i="1"/>
  <c r="AL11" i="1"/>
  <c r="AK11" i="1"/>
  <c r="AJ11" i="1"/>
  <c r="M6" i="3" s="1"/>
  <c r="AI11" i="1"/>
  <c r="AH11" i="1"/>
  <c r="D6" i="2" s="1"/>
  <c r="AG11" i="1"/>
  <c r="AF11" i="1"/>
  <c r="AE11" i="1"/>
  <c r="AD11" i="1"/>
  <c r="AC11" i="1"/>
  <c r="AB11" i="1"/>
  <c r="AA11" i="1"/>
  <c r="J6" i="3" s="1"/>
  <c r="Z11" i="1"/>
  <c r="Y11" i="1"/>
  <c r="X11" i="1"/>
  <c r="W11" i="1"/>
  <c r="V11" i="1"/>
  <c r="U11" i="1"/>
  <c r="T11" i="1"/>
  <c r="S11" i="1"/>
  <c r="R11" i="1"/>
  <c r="G6" i="3" s="1"/>
  <c r="Q11" i="1"/>
  <c r="P11" i="1"/>
  <c r="O11" i="1"/>
  <c r="N11" i="1"/>
  <c r="M11" i="1"/>
  <c r="L11" i="1"/>
  <c r="E6" i="3" s="1"/>
  <c r="K11" i="1"/>
  <c r="J11" i="1"/>
  <c r="I11" i="1"/>
  <c r="H11" i="1"/>
  <c r="G11" i="1"/>
  <c r="F11" i="1"/>
  <c r="E11" i="1"/>
  <c r="D11" i="1"/>
  <c r="C11" i="1"/>
  <c r="B6" i="3" s="1"/>
  <c r="DF10" i="1"/>
  <c r="DE10" i="1"/>
  <c r="DD10" i="1"/>
  <c r="DC10" i="1"/>
  <c r="DB10" i="1"/>
  <c r="DA10" i="1"/>
  <c r="CZ10" i="1"/>
  <c r="CY10" i="1"/>
  <c r="CX10" i="1"/>
  <c r="AI5" i="3" s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AA5" i="3" s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S5" i="3" s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K5" i="3" s="1"/>
  <c r="AC10" i="1"/>
  <c r="AB10" i="1"/>
  <c r="AA10" i="1"/>
  <c r="Z10" i="1"/>
  <c r="Y10" i="1"/>
  <c r="X10" i="1"/>
  <c r="W10" i="1"/>
  <c r="V10" i="1"/>
  <c r="C5" i="2" s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G14" i="1" s="1"/>
  <c r="G15" i="1" s="1"/>
  <c r="F10" i="1"/>
  <c r="C5" i="3" s="1"/>
  <c r="E10" i="1"/>
  <c r="D10" i="1"/>
  <c r="C10" i="1"/>
  <c r="DF8" i="1"/>
  <c r="DF14" i="1" s="1"/>
  <c r="DF15" i="1" s="1"/>
  <c r="DE8" i="1"/>
  <c r="DE14" i="1" s="1"/>
  <c r="DE15" i="1" s="1"/>
  <c r="DD8" i="1"/>
  <c r="DC8" i="1"/>
  <c r="DC14" i="1" s="1"/>
  <c r="DB8" i="1"/>
  <c r="DB14" i="1" s="1"/>
  <c r="DB15" i="1" s="1"/>
  <c r="DA8" i="1"/>
  <c r="CZ8" i="1"/>
  <c r="CY8" i="1"/>
  <c r="CX8" i="1"/>
  <c r="CW8" i="1"/>
  <c r="CW14" i="1" s="1"/>
  <c r="CW15" i="1" s="1"/>
  <c r="CV8" i="1"/>
  <c r="CV14" i="1" s="1"/>
  <c r="CV15" i="1" s="1"/>
  <c r="CU8" i="1"/>
  <c r="AH3" i="3" s="1"/>
  <c r="CT8" i="1"/>
  <c r="CT14" i="1" s="1"/>
  <c r="CT15" i="1" s="1"/>
  <c r="CS8" i="1"/>
  <c r="CS14" i="1" s="1"/>
  <c r="CS15" i="1" s="1"/>
  <c r="CR8" i="1"/>
  <c r="CQ8" i="1"/>
  <c r="CP8" i="1"/>
  <c r="CP14" i="1" s="1"/>
  <c r="CP15" i="1" s="1"/>
  <c r="CO8" i="1"/>
  <c r="CN8" i="1"/>
  <c r="CN14" i="1" s="1"/>
  <c r="CN15" i="1" s="1"/>
  <c r="CM8" i="1"/>
  <c r="CM14" i="1" s="1"/>
  <c r="CM15" i="1" s="1"/>
  <c r="CL8" i="1"/>
  <c r="AE3" i="3" s="1"/>
  <c r="CK8" i="1"/>
  <c r="CJ8" i="1"/>
  <c r="CI8" i="1"/>
  <c r="CH8" i="1"/>
  <c r="CH14" i="1" s="1"/>
  <c r="CH15" i="1" s="1"/>
  <c r="CG8" i="1"/>
  <c r="CG14" i="1" s="1"/>
  <c r="CG15" i="1" s="1"/>
  <c r="CF8" i="1"/>
  <c r="CE8" i="1"/>
  <c r="CE14" i="1" s="1"/>
  <c r="CE15" i="1" s="1"/>
  <c r="CD8" i="1"/>
  <c r="CD14" i="1" s="1"/>
  <c r="CD15" i="1" s="1"/>
  <c r="CC8" i="1"/>
  <c r="CB8" i="1"/>
  <c r="CA8" i="1"/>
  <c r="BZ8" i="1"/>
  <c r="BY8" i="1"/>
  <c r="BY14" i="1" s="1"/>
  <c r="BY15" i="1" s="1"/>
  <c r="BX8" i="1"/>
  <c r="BX14" i="1" s="1"/>
  <c r="BX15" i="1" s="1"/>
  <c r="BW8" i="1"/>
  <c r="Z3" i="3" s="1"/>
  <c r="BV8" i="1"/>
  <c r="BV14" i="1" s="1"/>
  <c r="BV15" i="1" s="1"/>
  <c r="BU8" i="1"/>
  <c r="BU14" i="1" s="1"/>
  <c r="BU15" i="1" s="1"/>
  <c r="BT8" i="1"/>
  <c r="BS8" i="1"/>
  <c r="BR8" i="1"/>
  <c r="BQ8" i="1"/>
  <c r="BP8" i="1"/>
  <c r="BP14" i="1" s="1"/>
  <c r="BP15" i="1" s="1"/>
  <c r="BO8" i="1"/>
  <c r="BO14" i="1" s="1"/>
  <c r="BO15" i="1" s="1"/>
  <c r="BN8" i="1"/>
  <c r="W3" i="3" s="1"/>
  <c r="BM8" i="1"/>
  <c r="BM14" i="1" s="1"/>
  <c r="BM15" i="1" s="1"/>
  <c r="BL8" i="1"/>
  <c r="BK8" i="1"/>
  <c r="BJ8" i="1"/>
  <c r="BJ14" i="1" s="1"/>
  <c r="BJ15" i="1" s="1"/>
  <c r="BI8" i="1"/>
  <c r="BI14" i="1" s="1"/>
  <c r="BI15" i="1" s="1"/>
  <c r="BH8" i="1"/>
  <c r="BG8" i="1"/>
  <c r="BG14" i="1" s="1"/>
  <c r="BG15" i="1" s="1"/>
  <c r="BF8" i="1"/>
  <c r="BF14" i="1" s="1"/>
  <c r="BF15" i="1" s="1"/>
  <c r="BE8" i="1"/>
  <c r="BD8" i="1"/>
  <c r="BC8" i="1"/>
  <c r="BB8" i="1"/>
  <c r="BA8" i="1"/>
  <c r="BA14" i="1" s="1"/>
  <c r="BA15" i="1" s="1"/>
  <c r="AZ8" i="1"/>
  <c r="AZ14" i="1" s="1"/>
  <c r="AZ15" i="1" s="1"/>
  <c r="AY8" i="1"/>
  <c r="R3" i="3" s="1"/>
  <c r="AX8" i="1"/>
  <c r="AX14" i="1" s="1"/>
  <c r="AX15" i="1" s="1"/>
  <c r="AW8" i="1"/>
  <c r="AW14" i="1" s="1"/>
  <c r="AW15" i="1" s="1"/>
  <c r="AV8" i="1"/>
  <c r="AU8" i="1"/>
  <c r="AT8" i="1"/>
  <c r="AT14" i="1" s="1"/>
  <c r="AT15" i="1" s="1"/>
  <c r="AS8" i="1"/>
  <c r="AR8" i="1"/>
  <c r="AR14" i="1" s="1"/>
  <c r="AR15" i="1" s="1"/>
  <c r="AQ8" i="1"/>
  <c r="AQ14" i="1" s="1"/>
  <c r="AP8" i="1"/>
  <c r="O3" i="3" s="1"/>
  <c r="AO8" i="1"/>
  <c r="AO14" i="1" s="1"/>
  <c r="AO15" i="1" s="1"/>
  <c r="AN8" i="1"/>
  <c r="AM8" i="1"/>
  <c r="AL8" i="1"/>
  <c r="AL14" i="1" s="1"/>
  <c r="AL15" i="1" s="1"/>
  <c r="AK8" i="1"/>
  <c r="AK14" i="1" s="1"/>
  <c r="AK15" i="1" s="1"/>
  <c r="AJ8" i="1"/>
  <c r="AI8" i="1"/>
  <c r="AI14" i="1" s="1"/>
  <c r="AI15" i="1" s="1"/>
  <c r="AH8" i="1"/>
  <c r="AH14" i="1" s="1"/>
  <c r="AH15" i="1" s="1"/>
  <c r="AG8" i="1"/>
  <c r="AF8" i="1"/>
  <c r="AE8" i="1"/>
  <c r="AD8" i="1"/>
  <c r="AD14" i="1" s="1"/>
  <c r="AC8" i="1"/>
  <c r="AC14" i="1" s="1"/>
  <c r="AC15" i="1" s="1"/>
  <c r="AB8" i="1"/>
  <c r="AB14" i="1" s="1"/>
  <c r="AB15" i="1" s="1"/>
  <c r="AA8" i="1"/>
  <c r="J3" i="3" s="1"/>
  <c r="Z8" i="1"/>
  <c r="Z14" i="1" s="1"/>
  <c r="Z15" i="1" s="1"/>
  <c r="Y8" i="1"/>
  <c r="Y14" i="1" s="1"/>
  <c r="Y15" i="1" s="1"/>
  <c r="X8" i="1"/>
  <c r="W8" i="1"/>
  <c r="V8" i="1"/>
  <c r="U8" i="1"/>
  <c r="T8" i="1"/>
  <c r="T14" i="1" s="1"/>
  <c r="T15" i="1" s="1"/>
  <c r="S8" i="1"/>
  <c r="S14" i="1" s="1"/>
  <c r="S15" i="1" s="1"/>
  <c r="R8" i="1"/>
  <c r="G3" i="3" s="1"/>
  <c r="Q8" i="1"/>
  <c r="Q14" i="1" s="1"/>
  <c r="Q15" i="1" s="1"/>
  <c r="P8" i="1"/>
  <c r="O8" i="1"/>
  <c r="N8" i="1"/>
  <c r="M8" i="1"/>
  <c r="M14" i="1" s="1"/>
  <c r="M15" i="1" s="1"/>
  <c r="L8" i="1"/>
  <c r="K8" i="1"/>
  <c r="K14" i="1" s="1"/>
  <c r="K15" i="1" s="1"/>
  <c r="J8" i="1"/>
  <c r="J14" i="1" s="1"/>
  <c r="J15" i="1" s="1"/>
  <c r="I8" i="1"/>
  <c r="H8" i="1"/>
  <c r="G8" i="1"/>
  <c r="F8" i="1"/>
  <c r="E8" i="1"/>
  <c r="E14" i="1" s="1"/>
  <c r="E17" i="1" s="1"/>
  <c r="E20" i="1" s="1"/>
  <c r="D8" i="1"/>
  <c r="D14" i="1" s="1"/>
  <c r="C8" i="1"/>
  <c r="B3" i="3" s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I20" i="2"/>
  <c r="I42" i="12" s="1"/>
  <c r="H20" i="2"/>
  <c r="H42" i="12" s="1"/>
  <c r="G20" i="2"/>
  <c r="G42" i="12" s="1"/>
  <c r="F20" i="2"/>
  <c r="F42" i="12" s="1"/>
  <c r="J19" i="2"/>
  <c r="I19" i="2"/>
  <c r="H19" i="2"/>
  <c r="G19" i="2"/>
  <c r="F19" i="2"/>
  <c r="E19" i="2"/>
  <c r="D19" i="2"/>
  <c r="C19" i="2"/>
  <c r="B19" i="2"/>
  <c r="J18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I8" i="2"/>
  <c r="H8" i="2"/>
  <c r="G8" i="2"/>
  <c r="I7" i="2"/>
  <c r="H7" i="2"/>
  <c r="J6" i="2"/>
  <c r="I6" i="2"/>
  <c r="B6" i="2"/>
  <c r="AZ65" i="5" l="1"/>
  <c r="BN170" i="1"/>
  <c r="CD170" i="1"/>
  <c r="D3" i="2"/>
  <c r="H3" i="3"/>
  <c r="P3" i="3"/>
  <c r="X3" i="3"/>
  <c r="AF3" i="3"/>
  <c r="D5" i="3"/>
  <c r="L5" i="3"/>
  <c r="T5" i="3"/>
  <c r="AB5" i="3"/>
  <c r="G13" i="3"/>
  <c r="O13" i="3"/>
  <c r="W13" i="3"/>
  <c r="AE13" i="3"/>
  <c r="C14" i="3"/>
  <c r="K14" i="3"/>
  <c r="S14" i="3"/>
  <c r="AA14" i="3"/>
  <c r="AI14" i="3"/>
  <c r="F80" i="1"/>
  <c r="N80" i="1"/>
  <c r="N117" i="1" s="1"/>
  <c r="V80" i="1"/>
  <c r="AD80" i="1"/>
  <c r="AL80" i="1"/>
  <c r="AT80" i="1"/>
  <c r="BB80" i="1"/>
  <c r="BJ80" i="1"/>
  <c r="BR80" i="1"/>
  <c r="BZ80" i="1"/>
  <c r="BZ117" i="1" s="1"/>
  <c r="CH80" i="1"/>
  <c r="CP80" i="1"/>
  <c r="CX80" i="1"/>
  <c r="AI96" i="5"/>
  <c r="C20" i="2"/>
  <c r="E20" i="2"/>
  <c r="N17" i="1"/>
  <c r="N20" i="1" s="1"/>
  <c r="F14" i="1"/>
  <c r="F17" i="1" s="1"/>
  <c r="AS14" i="1"/>
  <c r="H80" i="1"/>
  <c r="P80" i="1"/>
  <c r="X80" i="1"/>
  <c r="AF80" i="1"/>
  <c r="AN80" i="1"/>
  <c r="BD80" i="1"/>
  <c r="BT80" i="1"/>
  <c r="BT117" i="1" s="1"/>
  <c r="CJ80" i="1"/>
  <c r="CR80" i="1"/>
  <c r="CZ80" i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V14" i="1"/>
  <c r="V15" i="1" s="1"/>
  <c r="BG170" i="1"/>
  <c r="T46" i="3" s="1"/>
  <c r="N14" i="1"/>
  <c r="N15" i="1" s="1"/>
  <c r="I3" i="2"/>
  <c r="M17" i="1"/>
  <c r="M20" i="1" s="1"/>
  <c r="AC17" i="1"/>
  <c r="AC20" i="1" s="1"/>
  <c r="AK17" i="1"/>
  <c r="AK20" i="1" s="1"/>
  <c r="BA17" i="1"/>
  <c r="BA20" i="1" s="1"/>
  <c r="BI17" i="1"/>
  <c r="BI20" i="1" s="1"/>
  <c r="BI116" i="1" s="1"/>
  <c r="BY17" i="1"/>
  <c r="BY20" i="1" s="1"/>
  <c r="CG17" i="1"/>
  <c r="CG20" i="1" s="1"/>
  <c r="CW17" i="1"/>
  <c r="CW20" i="1" s="1"/>
  <c r="G19" i="3"/>
  <c r="O19" i="3"/>
  <c r="W19" i="3"/>
  <c r="AE19" i="3"/>
  <c r="C111" i="1"/>
  <c r="C120" i="1" s="1"/>
  <c r="AL17" i="1"/>
  <c r="AL20" i="1" s="1"/>
  <c r="AT17" i="1"/>
  <c r="AT20" i="1" s="1"/>
  <c r="BJ17" i="1"/>
  <c r="BJ20" i="1" s="1"/>
  <c r="CH17" i="1"/>
  <c r="CH20" i="1" s="1"/>
  <c r="CP17" i="1"/>
  <c r="CP20" i="1" s="1"/>
  <c r="DF17" i="1"/>
  <c r="DF20" i="1" s="1"/>
  <c r="AA7" i="3"/>
  <c r="AI7" i="3"/>
  <c r="B8" i="2"/>
  <c r="G8" i="3"/>
  <c r="D8" i="2"/>
  <c r="O8" i="3"/>
  <c r="W8" i="3"/>
  <c r="AE8" i="3"/>
  <c r="J8" i="2"/>
  <c r="G20" i="3"/>
  <c r="O20" i="3"/>
  <c r="W20" i="3"/>
  <c r="AE20" i="3"/>
  <c r="AN20" i="11"/>
  <c r="AN22" i="11" s="1"/>
  <c r="AV20" i="11"/>
  <c r="AV22" i="11" s="1"/>
  <c r="BD20" i="11"/>
  <c r="BD22" i="11" s="1"/>
  <c r="BL20" i="11"/>
  <c r="BL22" i="11" s="1"/>
  <c r="BT20" i="11"/>
  <c r="BT22" i="11" s="1"/>
  <c r="CB20" i="11"/>
  <c r="CB22" i="11" s="1"/>
  <c r="G5" i="2"/>
  <c r="AD7" i="3"/>
  <c r="B8" i="3"/>
  <c r="J8" i="3"/>
  <c r="R8" i="3"/>
  <c r="Z8" i="3"/>
  <c r="AH8" i="3"/>
  <c r="AK34" i="3"/>
  <c r="CT170" i="1"/>
  <c r="X170" i="1"/>
  <c r="BD170" i="1"/>
  <c r="S46" i="3" s="1"/>
  <c r="L170" i="1"/>
  <c r="AR170" i="1"/>
  <c r="O46" i="3" s="1"/>
  <c r="AO97" i="16"/>
  <c r="F8" i="6" s="1"/>
  <c r="B8" i="6"/>
  <c r="N8" i="6" s="1"/>
  <c r="Q8" i="6" s="1"/>
  <c r="N162" i="1"/>
  <c r="AY170" i="1"/>
  <c r="BZ162" i="1"/>
  <c r="AJ164" i="1"/>
  <c r="BP164" i="1"/>
  <c r="N9" i="6"/>
  <c r="Q9" i="6" s="1"/>
  <c r="H112" i="1"/>
  <c r="P112" i="1"/>
  <c r="Y112" i="1"/>
  <c r="AH112" i="1"/>
  <c r="AQ112" i="1"/>
  <c r="AZ112" i="1"/>
  <c r="BI112" i="1"/>
  <c r="BR112" i="1"/>
  <c r="CA112" i="1"/>
  <c r="CK112" i="1"/>
  <c r="CT112" i="1"/>
  <c r="F162" i="1"/>
  <c r="AQ170" i="1"/>
  <c r="BR162" i="1"/>
  <c r="BR170" i="1" s="1"/>
  <c r="AZ6" i="5"/>
  <c r="AZ31" i="5"/>
  <c r="AZ41" i="5"/>
  <c r="AZ48" i="5"/>
  <c r="AZ52" i="5"/>
  <c r="AZ70" i="5"/>
  <c r="AZ89" i="5"/>
  <c r="B7" i="6"/>
  <c r="N7" i="6" s="1"/>
  <c r="Q7" i="6" s="1"/>
  <c r="H107" i="10"/>
  <c r="AI170" i="1"/>
  <c r="L46" i="3" s="1"/>
  <c r="BJ162" i="1"/>
  <c r="CU170" i="1"/>
  <c r="DC170" i="1"/>
  <c r="AJ46" i="3" s="1"/>
  <c r="CZ112" i="1"/>
  <c r="CR112" i="1"/>
  <c r="CJ112" i="1"/>
  <c r="CB112" i="1"/>
  <c r="BT112" i="1"/>
  <c r="BL112" i="1"/>
  <c r="BD112" i="1"/>
  <c r="AV112" i="1"/>
  <c r="AN112" i="1"/>
  <c r="AF112" i="1"/>
  <c r="X112" i="1"/>
  <c r="BQ105" i="10"/>
  <c r="BQ106" i="10" s="1"/>
  <c r="BQ107" i="10" s="1"/>
  <c r="AF105" i="10"/>
  <c r="AF106" i="10"/>
  <c r="AF107" i="10" s="1"/>
  <c r="DF80" i="1"/>
  <c r="D111" i="1"/>
  <c r="D120" i="1" s="1"/>
  <c r="H87" i="1"/>
  <c r="P87" i="1"/>
  <c r="X87" i="1"/>
  <c r="AF87" i="1"/>
  <c r="AN87" i="1"/>
  <c r="AV87" i="1"/>
  <c r="BD87" i="1"/>
  <c r="BL87" i="1"/>
  <c r="BT87" i="1"/>
  <c r="CB87" i="1"/>
  <c r="CJ87" i="1"/>
  <c r="CR87" i="1"/>
  <c r="CZ87" i="1"/>
  <c r="H89" i="1"/>
  <c r="P89" i="1"/>
  <c r="X89" i="1"/>
  <c r="AF89" i="1"/>
  <c r="AN89" i="1"/>
  <c r="AV89" i="1"/>
  <c r="BD89" i="1"/>
  <c r="BL89" i="1"/>
  <c r="BT89" i="1"/>
  <c r="CB89" i="1"/>
  <c r="CJ89" i="1"/>
  <c r="CR89" i="1"/>
  <c r="CZ89" i="1"/>
  <c r="H91" i="1"/>
  <c r="P91" i="1"/>
  <c r="X91" i="1"/>
  <c r="AF91" i="1"/>
  <c r="AN91" i="1"/>
  <c r="AV91" i="1"/>
  <c r="BD91" i="1"/>
  <c r="BL91" i="1"/>
  <c r="BT91" i="1"/>
  <c r="CB91" i="1"/>
  <c r="CJ91" i="1"/>
  <c r="CR91" i="1"/>
  <c r="CZ91" i="1"/>
  <c r="H93" i="1"/>
  <c r="P93" i="1"/>
  <c r="X93" i="1"/>
  <c r="AF93" i="1"/>
  <c r="AN93" i="1"/>
  <c r="AV93" i="1"/>
  <c r="BD93" i="1"/>
  <c r="BL93" i="1"/>
  <c r="BT93" i="1"/>
  <c r="CB93" i="1"/>
  <c r="CJ93" i="1"/>
  <c r="CR93" i="1"/>
  <c r="CZ93" i="1"/>
  <c r="H95" i="1"/>
  <c r="P95" i="1"/>
  <c r="X95" i="1"/>
  <c r="AF95" i="1"/>
  <c r="AN95" i="1"/>
  <c r="AV95" i="1"/>
  <c r="BD95" i="1"/>
  <c r="BL95" i="1"/>
  <c r="BT95" i="1"/>
  <c r="CB95" i="1"/>
  <c r="CJ95" i="1"/>
  <c r="CR95" i="1"/>
  <c r="CZ95" i="1"/>
  <c r="H97" i="1"/>
  <c r="P97" i="1"/>
  <c r="X97" i="1"/>
  <c r="AF97" i="1"/>
  <c r="AN97" i="1"/>
  <c r="AV97" i="1"/>
  <c r="BD97" i="1"/>
  <c r="BL97" i="1"/>
  <c r="BT97" i="1"/>
  <c r="CB97" i="1"/>
  <c r="CJ97" i="1"/>
  <c r="CR97" i="1"/>
  <c r="CZ97" i="1"/>
  <c r="H99" i="1"/>
  <c r="P99" i="1"/>
  <c r="X99" i="1"/>
  <c r="AF99" i="1"/>
  <c r="AN99" i="1"/>
  <c r="AV99" i="1"/>
  <c r="BD99" i="1"/>
  <c r="BL99" i="1"/>
  <c r="BT99" i="1"/>
  <c r="CB99" i="1"/>
  <c r="CJ99" i="1"/>
  <c r="CR99" i="1"/>
  <c r="CZ99" i="1"/>
  <c r="H101" i="1"/>
  <c r="P101" i="1"/>
  <c r="X101" i="1"/>
  <c r="AF101" i="1"/>
  <c r="AN101" i="1"/>
  <c r="AV101" i="1"/>
  <c r="BD101" i="1"/>
  <c r="BL101" i="1"/>
  <c r="BT101" i="1"/>
  <c r="CB101" i="1"/>
  <c r="CJ101" i="1"/>
  <c r="CR101" i="1"/>
  <c r="CZ101" i="1"/>
  <c r="H103" i="1"/>
  <c r="P103" i="1"/>
  <c r="X103" i="1"/>
  <c r="AF103" i="1"/>
  <c r="AN103" i="1"/>
  <c r="AV103" i="1"/>
  <c r="BD103" i="1"/>
  <c r="BL103" i="1"/>
  <c r="BT103" i="1"/>
  <c r="CB103" i="1"/>
  <c r="CJ103" i="1"/>
  <c r="CR103" i="1"/>
  <c r="CZ103" i="1"/>
  <c r="E32" i="3"/>
  <c r="M32" i="3"/>
  <c r="U32" i="3"/>
  <c r="AC32" i="3"/>
  <c r="AK32" i="3"/>
  <c r="I33" i="3"/>
  <c r="Q33" i="3"/>
  <c r="Y33" i="3"/>
  <c r="AG33" i="3"/>
  <c r="AJ34" i="3"/>
  <c r="J112" i="1"/>
  <c r="R112" i="1"/>
  <c r="AA112" i="1"/>
  <c r="AJ112" i="1"/>
  <c r="AS112" i="1"/>
  <c r="BB112" i="1"/>
  <c r="BK112" i="1"/>
  <c r="BU112" i="1"/>
  <c r="CD112" i="1"/>
  <c r="CM112" i="1"/>
  <c r="CV112" i="1"/>
  <c r="DE112" i="1"/>
  <c r="AA170" i="1"/>
  <c r="BB162" i="1"/>
  <c r="CM170" i="1"/>
  <c r="AZ7" i="5"/>
  <c r="AF32" i="3"/>
  <c r="D33" i="3"/>
  <c r="L33" i="3"/>
  <c r="T33" i="3"/>
  <c r="AB33" i="3"/>
  <c r="AJ33" i="3"/>
  <c r="S170" i="1"/>
  <c r="AT162" i="1"/>
  <c r="CE170" i="1"/>
  <c r="AB46" i="3" s="1"/>
  <c r="Q13" i="8"/>
  <c r="R13" i="8" s="1"/>
  <c r="C20" i="10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C32" i="3"/>
  <c r="K32" i="3"/>
  <c r="S32" i="3"/>
  <c r="AA32" i="3"/>
  <c r="AI32" i="3"/>
  <c r="G33" i="3"/>
  <c r="K170" i="1"/>
  <c r="D46" i="3" s="1"/>
  <c r="AL162" i="1"/>
  <c r="BW170" i="1"/>
  <c r="AZ15" i="5"/>
  <c r="AU96" i="5"/>
  <c r="AZ22" i="5"/>
  <c r="AZ68" i="5"/>
  <c r="Q5" i="8"/>
  <c r="R5" i="8" s="1"/>
  <c r="BD105" i="10"/>
  <c r="BD106" i="10" s="1"/>
  <c r="BD107" i="10" s="1"/>
  <c r="M13" i="6"/>
  <c r="C19" i="10"/>
  <c r="BM106" i="10"/>
  <c r="BM107" i="10" s="1"/>
  <c r="V16" i="16"/>
  <c r="Y163" i="1"/>
  <c r="AT16" i="16"/>
  <c r="AW163" i="1"/>
  <c r="CH16" i="16"/>
  <c r="CK163" i="1"/>
  <c r="L16" i="16"/>
  <c r="AR16" i="16"/>
  <c r="BH16" i="16"/>
  <c r="BK165" i="1"/>
  <c r="BP16" i="16"/>
  <c r="CN16" i="16"/>
  <c r="B6" i="6"/>
  <c r="N6" i="6" s="1"/>
  <c r="Q6" i="6" s="1"/>
  <c r="P97" i="16"/>
  <c r="H96" i="5"/>
  <c r="P96" i="5"/>
  <c r="X96" i="5"/>
  <c r="AN96" i="5"/>
  <c r="AV96" i="5"/>
  <c r="AZ16" i="5"/>
  <c r="AZ43" i="5"/>
  <c r="AZ50" i="5"/>
  <c r="AZ90" i="5"/>
  <c r="Q9" i="8"/>
  <c r="R9" i="8" s="1"/>
  <c r="CI4" i="16"/>
  <c r="I104" i="10"/>
  <c r="I106" i="10" s="1"/>
  <c r="Q104" i="10"/>
  <c r="Y104" i="10"/>
  <c r="AO104" i="10"/>
  <c r="AW104" i="10"/>
  <c r="BE104" i="10"/>
  <c r="BU104" i="10"/>
  <c r="I19" i="10"/>
  <c r="CC104" i="10"/>
  <c r="AZ80" i="5"/>
  <c r="N12" i="6"/>
  <c r="Q12" i="6" s="1"/>
  <c r="C12" i="6"/>
  <c r="E6" i="18"/>
  <c r="E8" i="18"/>
  <c r="E10" i="18"/>
  <c r="E12" i="18"/>
  <c r="E14" i="18"/>
  <c r="N34" i="18"/>
  <c r="N41" i="18"/>
  <c r="AZ56" i="5"/>
  <c r="AZ83" i="5"/>
  <c r="Q12" i="8"/>
  <c r="R12" i="8" s="1"/>
  <c r="B103" i="10"/>
  <c r="J16" i="16"/>
  <c r="R16" i="16"/>
  <c r="Z16" i="16"/>
  <c r="AH16" i="16"/>
  <c r="AP16" i="16"/>
  <c r="AX16" i="16"/>
  <c r="BF16" i="16"/>
  <c r="BN16" i="16"/>
  <c r="BV16" i="16"/>
  <c r="CD16" i="16"/>
  <c r="CL16" i="16"/>
  <c r="BL97" i="16"/>
  <c r="N21" i="18"/>
  <c r="G40" i="18"/>
  <c r="G31" i="18"/>
  <c r="G33" i="18"/>
  <c r="AZ27" i="5"/>
  <c r="AZ44" i="5"/>
  <c r="AZ47" i="5"/>
  <c r="AZ57" i="5"/>
  <c r="AZ64" i="5"/>
  <c r="AZ91" i="5"/>
  <c r="Q8" i="8"/>
  <c r="R8" i="8" s="1"/>
  <c r="C104" i="10"/>
  <c r="K104" i="10"/>
  <c r="K106" i="10" s="1"/>
  <c r="K107" i="10" s="1"/>
  <c r="D19" i="10"/>
  <c r="AA104" i="10"/>
  <c r="AI104" i="10"/>
  <c r="AQ104" i="10"/>
  <c r="AY104" i="10"/>
  <c r="BG104" i="10"/>
  <c r="BG106" i="10" s="1"/>
  <c r="BG107" i="10" s="1"/>
  <c r="BO104" i="10"/>
  <c r="BW104" i="10"/>
  <c r="CE104" i="10"/>
  <c r="B28" i="17"/>
  <c r="N23" i="18"/>
  <c r="K25" i="18"/>
  <c r="L25" i="18" s="1"/>
  <c r="G35" i="18"/>
  <c r="G36" i="18"/>
  <c r="J36" i="18" s="1"/>
  <c r="H41" i="18"/>
  <c r="G26" i="18"/>
  <c r="J30" i="18"/>
  <c r="G34" i="18"/>
  <c r="J41" i="18"/>
  <c r="L41" i="18" s="1"/>
  <c r="N48" i="18"/>
  <c r="B29" i="17"/>
  <c r="J21" i="18"/>
  <c r="L21" i="18" s="1"/>
  <c r="K30" i="18"/>
  <c r="H31" i="18"/>
  <c r="H33" i="18"/>
  <c r="J34" i="18"/>
  <c r="L34" i="18" s="1"/>
  <c r="G45" i="18"/>
  <c r="AZ92" i="5"/>
  <c r="Q10" i="8"/>
  <c r="R10" i="8" s="1"/>
  <c r="H16" i="16"/>
  <c r="P16" i="16"/>
  <c r="X16" i="16"/>
  <c r="AF16" i="16"/>
  <c r="AN16" i="16"/>
  <c r="AV16" i="16"/>
  <c r="BD16" i="16"/>
  <c r="BL16" i="16"/>
  <c r="BT16" i="16"/>
  <c r="CB16" i="16"/>
  <c r="CJ16" i="16"/>
  <c r="G24" i="18"/>
  <c r="J31" i="18"/>
  <c r="H32" i="18"/>
  <c r="G42" i="18"/>
  <c r="H48" i="18"/>
  <c r="H49" i="18"/>
  <c r="G50" i="18"/>
  <c r="BA116" i="1"/>
  <c r="E99" i="16"/>
  <c r="E116" i="1"/>
  <c r="K17" i="1"/>
  <c r="K20" i="1" s="1"/>
  <c r="S17" i="1"/>
  <c r="S20" i="1" s="1"/>
  <c r="AI17" i="1"/>
  <c r="AI20" i="1" s="1"/>
  <c r="BG17" i="1"/>
  <c r="BG20" i="1" s="1"/>
  <c r="BG98" i="16" s="1"/>
  <c r="BO17" i="1"/>
  <c r="BO20" i="1" s="1"/>
  <c r="BO98" i="16" s="1"/>
  <c r="CM17" i="1"/>
  <c r="CM20" i="1" s="1"/>
  <c r="CG116" i="1"/>
  <c r="AL116" i="1"/>
  <c r="DF99" i="16"/>
  <c r="DF116" i="1"/>
  <c r="BF17" i="1"/>
  <c r="BF20" i="1" s="1"/>
  <c r="BF98" i="16" s="1"/>
  <c r="CD17" i="1"/>
  <c r="CD20" i="1" s="1"/>
  <c r="CT17" i="1"/>
  <c r="CT20" i="1" s="1"/>
  <c r="DB17" i="1"/>
  <c r="DB20" i="1" s="1"/>
  <c r="CW99" i="16"/>
  <c r="CW116" i="1"/>
  <c r="CH116" i="1"/>
  <c r="AQ15" i="1"/>
  <c r="AQ17" i="1" s="1"/>
  <c r="AQ20" i="1" s="1"/>
  <c r="DC15" i="1"/>
  <c r="DC17" i="1" s="1"/>
  <c r="DC20" i="1" s="1"/>
  <c r="CE17" i="1"/>
  <c r="CE20" i="1" s="1"/>
  <c r="CE98" i="16" s="1"/>
  <c r="M116" i="1"/>
  <c r="AK116" i="1"/>
  <c r="BJ116" i="1"/>
  <c r="CP116" i="1"/>
  <c r="AC116" i="1"/>
  <c r="N116" i="1"/>
  <c r="Q17" i="1"/>
  <c r="Q20" i="1" s="1"/>
  <c r="Y17" i="1"/>
  <c r="Y20" i="1" s="1"/>
  <c r="AO17" i="1"/>
  <c r="AO20" i="1" s="1"/>
  <c r="AW17" i="1"/>
  <c r="AW20" i="1" s="1"/>
  <c r="BM17" i="1"/>
  <c r="BM20" i="1" s="1"/>
  <c r="BU17" i="1"/>
  <c r="BU20" i="1" s="1"/>
  <c r="CK17" i="1"/>
  <c r="CK20" i="1" s="1"/>
  <c r="BY116" i="1"/>
  <c r="AT116" i="1"/>
  <c r="AD15" i="1"/>
  <c r="AD17" i="1" s="1"/>
  <c r="J17" i="1"/>
  <c r="J20" i="1" s="1"/>
  <c r="Z17" i="1"/>
  <c r="Z20" i="1" s="1"/>
  <c r="AH17" i="1"/>
  <c r="AH20" i="1" s="1"/>
  <c r="AX17" i="1"/>
  <c r="AX20" i="1" s="1"/>
  <c r="BV17" i="1"/>
  <c r="BV20" i="1" s="1"/>
  <c r="C101" i="12"/>
  <c r="C42" i="12"/>
  <c r="E42" i="12"/>
  <c r="E101" i="12"/>
  <c r="C3" i="2"/>
  <c r="B5" i="2"/>
  <c r="J5" i="2"/>
  <c r="D3" i="3"/>
  <c r="L3" i="3"/>
  <c r="T3" i="3"/>
  <c r="AB3" i="3"/>
  <c r="AJ3" i="3"/>
  <c r="H5" i="3"/>
  <c r="P5" i="3"/>
  <c r="X5" i="3"/>
  <c r="AF5" i="3"/>
  <c r="D6" i="3"/>
  <c r="L6" i="3"/>
  <c r="T6" i="3"/>
  <c r="AB6" i="3"/>
  <c r="AJ6" i="3"/>
  <c r="H7" i="3"/>
  <c r="P7" i="3"/>
  <c r="X7" i="3"/>
  <c r="AF7" i="3"/>
  <c r="D8" i="3"/>
  <c r="L8" i="3"/>
  <c r="T8" i="3"/>
  <c r="AB8" i="3"/>
  <c r="AJ8" i="3"/>
  <c r="R14" i="1"/>
  <c r="BE14" i="1"/>
  <c r="BQ14" i="1"/>
  <c r="F13" i="3"/>
  <c r="N13" i="3"/>
  <c r="V13" i="3"/>
  <c r="AD13" i="3"/>
  <c r="B14" i="3"/>
  <c r="J14" i="3"/>
  <c r="R14" i="3"/>
  <c r="Z14" i="3"/>
  <c r="AH14" i="3"/>
  <c r="H20" i="3"/>
  <c r="P20" i="3"/>
  <c r="X20" i="3"/>
  <c r="AF20" i="3"/>
  <c r="E117" i="1"/>
  <c r="M117" i="1"/>
  <c r="U117" i="1"/>
  <c r="AC117" i="1"/>
  <c r="AK117" i="1"/>
  <c r="AS117" i="1"/>
  <c r="BA117" i="1"/>
  <c r="BI117" i="1"/>
  <c r="BQ117" i="1"/>
  <c r="BY117" i="1"/>
  <c r="CG117" i="1"/>
  <c r="CO117" i="1"/>
  <c r="CW117" i="1"/>
  <c r="DE117" i="1"/>
  <c r="AG14" i="1"/>
  <c r="BR14" i="1"/>
  <c r="BR15" i="1" s="1"/>
  <c r="F117" i="1"/>
  <c r="V117" i="1"/>
  <c r="AD117" i="1"/>
  <c r="AL117" i="1"/>
  <c r="AT117" i="1"/>
  <c r="BB117" i="1"/>
  <c r="BJ117" i="1"/>
  <c r="BR117" i="1"/>
  <c r="CH117" i="1"/>
  <c r="CP117" i="1"/>
  <c r="CX117" i="1"/>
  <c r="DF117" i="1"/>
  <c r="G17" i="1"/>
  <c r="G20" i="1" s="1"/>
  <c r="AD5" i="3"/>
  <c r="I14" i="1"/>
  <c r="U14" i="1"/>
  <c r="CS17" i="1"/>
  <c r="CS20" i="1" s="1"/>
  <c r="DE17" i="1"/>
  <c r="DE20" i="1" s="1"/>
  <c r="AI18" i="3"/>
  <c r="P117" i="1"/>
  <c r="F5" i="3"/>
  <c r="F3" i="2"/>
  <c r="M3" i="3"/>
  <c r="AJ14" i="1"/>
  <c r="U3" i="3"/>
  <c r="BH14" i="1"/>
  <c r="AC3" i="3"/>
  <c r="CF14" i="1"/>
  <c r="Y5" i="3"/>
  <c r="AG5" i="3"/>
  <c r="CU14" i="1"/>
  <c r="H117" i="1"/>
  <c r="X117" i="1"/>
  <c r="AN117" i="1"/>
  <c r="BD117" i="1"/>
  <c r="CJ117" i="1"/>
  <c r="CZ117" i="1"/>
  <c r="AF117" i="1"/>
  <c r="D5" i="2"/>
  <c r="B7" i="2"/>
  <c r="AK3" i="3"/>
  <c r="DD14" i="1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BW14" i="1"/>
  <c r="CK14" i="1"/>
  <c r="CK15" i="1" s="1"/>
  <c r="AV117" i="1"/>
  <c r="G3" i="2"/>
  <c r="E6" i="2"/>
  <c r="C8" i="2"/>
  <c r="J20" i="2"/>
  <c r="H3" i="2"/>
  <c r="F6" i="2"/>
  <c r="C3" i="3"/>
  <c r="K3" i="3"/>
  <c r="S3" i="3"/>
  <c r="AA3" i="3"/>
  <c r="AI3" i="3"/>
  <c r="G5" i="3"/>
  <c r="O5" i="3"/>
  <c r="W5" i="3"/>
  <c r="AE5" i="3"/>
  <c r="C6" i="3"/>
  <c r="K6" i="3"/>
  <c r="S6" i="3"/>
  <c r="AA6" i="3"/>
  <c r="AI6" i="3"/>
  <c r="G7" i="3"/>
  <c r="O7" i="3"/>
  <c r="W7" i="3"/>
  <c r="AE7" i="3"/>
  <c r="C8" i="3"/>
  <c r="K8" i="3"/>
  <c r="S8" i="3"/>
  <c r="AA8" i="3"/>
  <c r="AI8" i="3"/>
  <c r="AY14" i="1"/>
  <c r="CL14" i="1"/>
  <c r="CX14" i="1"/>
  <c r="J117" i="1"/>
  <c r="R117" i="1"/>
  <c r="Z117" i="1"/>
  <c r="AH117" i="1"/>
  <c r="AP117" i="1"/>
  <c r="AX117" i="1"/>
  <c r="BF117" i="1"/>
  <c r="BN117" i="1"/>
  <c r="BV117" i="1"/>
  <c r="CD117" i="1"/>
  <c r="AE25" i="3"/>
  <c r="CL117" i="1"/>
  <c r="CT117" i="1"/>
  <c r="DB117" i="1"/>
  <c r="BL117" i="1"/>
  <c r="E3" i="2"/>
  <c r="C6" i="2"/>
  <c r="N5" i="3"/>
  <c r="V5" i="3"/>
  <c r="I5" i="3"/>
  <c r="G6" i="2"/>
  <c r="W14" i="1"/>
  <c r="W15" i="1" s="1"/>
  <c r="N3" i="3"/>
  <c r="AM14" i="1"/>
  <c r="BC14" i="1"/>
  <c r="BC15" i="1" s="1"/>
  <c r="BS14" i="1"/>
  <c r="BS15" i="1" s="1"/>
  <c r="AD3" i="3"/>
  <c r="CI14" i="1"/>
  <c r="J5" i="3"/>
  <c r="Z5" i="3"/>
  <c r="AH5" i="3"/>
  <c r="F6" i="3"/>
  <c r="N6" i="3"/>
  <c r="V6" i="3"/>
  <c r="AD6" i="3"/>
  <c r="B7" i="3"/>
  <c r="J7" i="3"/>
  <c r="R7" i="3"/>
  <c r="Z7" i="3"/>
  <c r="AH7" i="3"/>
  <c r="F8" i="3"/>
  <c r="N8" i="3"/>
  <c r="V8" i="3"/>
  <c r="AD8" i="3"/>
  <c r="C14" i="1"/>
  <c r="AA14" i="1"/>
  <c r="BN14" i="1"/>
  <c r="BZ14" i="1"/>
  <c r="DA14" i="1"/>
  <c r="AS15" i="1"/>
  <c r="AS17" i="1" s="1"/>
  <c r="H13" i="3"/>
  <c r="P13" i="3"/>
  <c r="X13" i="3"/>
  <c r="AF13" i="3"/>
  <c r="D14" i="3"/>
  <c r="L14" i="3"/>
  <c r="T14" i="3"/>
  <c r="AB14" i="3"/>
  <c r="AJ14" i="3"/>
  <c r="CB117" i="1"/>
  <c r="J7" i="2"/>
  <c r="AE17" i="1"/>
  <c r="AE20" i="1" s="1"/>
  <c r="BS17" i="1"/>
  <c r="BS20" i="1" s="1"/>
  <c r="E5" i="2"/>
  <c r="E3" i="3"/>
  <c r="L14" i="1"/>
  <c r="Q5" i="3"/>
  <c r="F5" i="2"/>
  <c r="D7" i="2"/>
  <c r="B20" i="2"/>
  <c r="H5" i="2"/>
  <c r="F7" i="2"/>
  <c r="E8" i="2"/>
  <c r="D20" i="2"/>
  <c r="F3" i="3"/>
  <c r="O14" i="1"/>
  <c r="AE14" i="1"/>
  <c r="AE15" i="1" s="1"/>
  <c r="AU14" i="1"/>
  <c r="AU15" i="1" s="1"/>
  <c r="V3" i="3"/>
  <c r="BK14" i="1"/>
  <c r="CA14" i="1"/>
  <c r="CA15" i="1" s="1"/>
  <c r="CQ14" i="1"/>
  <c r="CQ15" i="1" s="1"/>
  <c r="CY14" i="1"/>
  <c r="CY15" i="1" s="1"/>
  <c r="B5" i="3"/>
  <c r="R5" i="3"/>
  <c r="B3" i="2"/>
  <c r="J3" i="2"/>
  <c r="I5" i="2"/>
  <c r="H6" i="2"/>
  <c r="G7" i="2"/>
  <c r="F8" i="2"/>
  <c r="B13" i="2"/>
  <c r="H14" i="1"/>
  <c r="H15" i="1" s="1"/>
  <c r="C10" i="3" s="1"/>
  <c r="P14" i="1"/>
  <c r="P15" i="1" s="1"/>
  <c r="I3" i="3"/>
  <c r="X14" i="1"/>
  <c r="AF14" i="1"/>
  <c r="AF15" i="1" s="1"/>
  <c r="AN14" i="1"/>
  <c r="AN15" i="1" s="1"/>
  <c r="Q3" i="3"/>
  <c r="AV14" i="1"/>
  <c r="BD14" i="1"/>
  <c r="BD15" i="1" s="1"/>
  <c r="BL14" i="1"/>
  <c r="BL15" i="1" s="1"/>
  <c r="Y3" i="3"/>
  <c r="BT14" i="1"/>
  <c r="CB14" i="1"/>
  <c r="CB15" i="1" s="1"/>
  <c r="CJ14" i="1"/>
  <c r="CJ15" i="1" s="1"/>
  <c r="AG3" i="3"/>
  <c r="CR14" i="1"/>
  <c r="CZ14" i="1"/>
  <c r="CZ15" i="1" s="1"/>
  <c r="D17" i="1"/>
  <c r="D20" i="1" s="1"/>
  <c r="E5" i="3"/>
  <c r="T17" i="1"/>
  <c r="T20" i="1" s="1"/>
  <c r="AB17" i="1"/>
  <c r="AB20" i="1" s="1"/>
  <c r="AB98" i="16" s="1"/>
  <c r="M5" i="3"/>
  <c r="AR17" i="1"/>
  <c r="AR20" i="1" s="1"/>
  <c r="AZ17" i="1"/>
  <c r="AZ20" i="1" s="1"/>
  <c r="U5" i="3"/>
  <c r="BP17" i="1"/>
  <c r="BP20" i="1" s="1"/>
  <c r="BX17" i="1"/>
  <c r="BX20" i="1" s="1"/>
  <c r="BX98" i="16" s="1"/>
  <c r="AC5" i="3"/>
  <c r="CN17" i="1"/>
  <c r="CN20" i="1" s="1"/>
  <c r="CN98" i="16" s="1"/>
  <c r="CV17" i="1"/>
  <c r="CV20" i="1" s="1"/>
  <c r="AK5" i="3"/>
  <c r="I6" i="3"/>
  <c r="Q6" i="3"/>
  <c r="Y6" i="3"/>
  <c r="AG6" i="3"/>
  <c r="E7" i="3"/>
  <c r="AP14" i="1"/>
  <c r="BB14" i="1"/>
  <c r="CC14" i="1"/>
  <c r="CO14" i="1"/>
  <c r="C13" i="3"/>
  <c r="K13" i="3"/>
  <c r="S13" i="3"/>
  <c r="AA13" i="3"/>
  <c r="AI13" i="3"/>
  <c r="G14" i="3"/>
  <c r="O14" i="3"/>
  <c r="W14" i="3"/>
  <c r="AE14" i="3"/>
  <c r="B18" i="3"/>
  <c r="AH18" i="3"/>
  <c r="CR117" i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B6" i="17"/>
  <c r="B37" i="16"/>
  <c r="B42" i="16" s="1"/>
  <c r="B32" i="16"/>
  <c r="B47" i="16" s="1"/>
  <c r="C6" i="17" s="1"/>
  <c r="C26" i="11"/>
  <c r="B13" i="17"/>
  <c r="B33" i="16"/>
  <c r="B38" i="16"/>
  <c r="B43" i="16" s="1"/>
  <c r="C26" i="16"/>
  <c r="F153" i="1" s="1"/>
  <c r="B20" i="3"/>
  <c r="J20" i="3"/>
  <c r="R20" i="3"/>
  <c r="Z20" i="3"/>
  <c r="AH20" i="3"/>
  <c r="B19" i="3"/>
  <c r="J19" i="3"/>
  <c r="R19" i="3"/>
  <c r="Z19" i="3"/>
  <c r="AH19" i="3"/>
  <c r="AA117" i="1"/>
  <c r="CM117" i="1"/>
  <c r="M7" i="3"/>
  <c r="U7" i="3"/>
  <c r="AC7" i="3"/>
  <c r="AK7" i="3"/>
  <c r="I8" i="3"/>
  <c r="Q8" i="3"/>
  <c r="Y8" i="3"/>
  <c r="AG8" i="3"/>
  <c r="I13" i="3"/>
  <c r="Q13" i="3"/>
  <c r="Y13" i="3"/>
  <c r="AG13" i="3"/>
  <c r="E14" i="3"/>
  <c r="M14" i="3"/>
  <c r="U14" i="3"/>
  <c r="AC14" i="3"/>
  <c r="AK14" i="3"/>
  <c r="AK18" i="3"/>
  <c r="E20" i="3"/>
  <c r="M20" i="3"/>
  <c r="U20" i="3"/>
  <c r="AC20" i="3"/>
  <c r="AK20" i="3"/>
  <c r="E19" i="3"/>
  <c r="M19" i="3"/>
  <c r="U19" i="3"/>
  <c r="AC19" i="3"/>
  <c r="AK19" i="3"/>
  <c r="D80" i="1"/>
  <c r="B25" i="3" s="1"/>
  <c r="L80" i="1"/>
  <c r="T80" i="1"/>
  <c r="AB80" i="1"/>
  <c r="AJ80" i="1"/>
  <c r="AR80" i="1"/>
  <c r="AZ80" i="1"/>
  <c r="BH80" i="1"/>
  <c r="BP80" i="1"/>
  <c r="W25" i="3" s="1"/>
  <c r="BX80" i="1"/>
  <c r="CF80" i="1"/>
  <c r="CN80" i="1"/>
  <c r="CV80" i="1"/>
  <c r="AH25" i="3" s="1"/>
  <c r="DD80" i="1"/>
  <c r="E9" i="11"/>
  <c r="E10" i="11" s="1"/>
  <c r="M9" i="11"/>
  <c r="M10" i="11" s="1"/>
  <c r="U9" i="11"/>
  <c r="U10" i="11" s="1"/>
  <c r="AC9" i="11"/>
  <c r="AC10" i="11" s="1"/>
  <c r="AK9" i="11"/>
  <c r="AK10" i="11" s="1"/>
  <c r="AS9" i="11"/>
  <c r="AS10" i="11" s="1"/>
  <c r="BA9" i="11"/>
  <c r="BA10" i="11" s="1"/>
  <c r="BI9" i="11"/>
  <c r="BI10" i="11" s="1"/>
  <c r="BQ9" i="11"/>
  <c r="BQ10" i="11" s="1"/>
  <c r="BY9" i="11"/>
  <c r="BY10" i="11" s="1"/>
  <c r="CG9" i="11"/>
  <c r="CG10" i="11" s="1"/>
  <c r="E14" i="11"/>
  <c r="E16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M14" i="11"/>
  <c r="M16" i="11" s="1"/>
  <c r="U14" i="11"/>
  <c r="U16" i="11" s="1"/>
  <c r="AC14" i="11"/>
  <c r="AC16" i="11" s="1"/>
  <c r="AK14" i="11"/>
  <c r="AK16" i="11" s="1"/>
  <c r="AS14" i="11"/>
  <c r="AS16" i="11" s="1"/>
  <c r="BA14" i="11"/>
  <c r="BA16" i="11" s="1"/>
  <c r="BI14" i="11"/>
  <c r="BI16" i="11" s="1"/>
  <c r="BQ14" i="11"/>
  <c r="BQ16" i="11" s="1"/>
  <c r="BY14" i="11"/>
  <c r="BY16" i="11" s="1"/>
  <c r="CG14" i="11"/>
  <c r="CG16" i="11" s="1"/>
  <c r="I20" i="11"/>
  <c r="I22" i="11" s="1"/>
  <c r="Q20" i="11"/>
  <c r="Q22" i="11" s="1"/>
  <c r="Y20" i="11"/>
  <c r="Y22" i="11" s="1"/>
  <c r="AG20" i="11"/>
  <c r="AG22" i="11" s="1"/>
  <c r="AO20" i="11"/>
  <c r="AO22" i="11" s="1"/>
  <c r="AW20" i="11"/>
  <c r="AW22" i="11" s="1"/>
  <c r="BE20" i="11"/>
  <c r="BE22" i="11" s="1"/>
  <c r="BM20" i="11"/>
  <c r="BM22" i="11" s="1"/>
  <c r="BU20" i="11"/>
  <c r="BU22" i="11" s="1"/>
  <c r="CC20" i="11"/>
  <c r="CC22" i="11" s="1"/>
  <c r="AI117" i="1"/>
  <c r="CU117" i="1"/>
  <c r="F129" i="1"/>
  <c r="F130" i="1" s="1"/>
  <c r="C19" i="3"/>
  <c r="K19" i="3"/>
  <c r="S19" i="3"/>
  <c r="AA19" i="3"/>
  <c r="AI19" i="3"/>
  <c r="G9" i="11"/>
  <c r="G10" i="11" s="1"/>
  <c r="O9" i="11"/>
  <c r="O10" i="11" s="1"/>
  <c r="W9" i="11"/>
  <c r="W10" i="11" s="1"/>
  <c r="AE9" i="11"/>
  <c r="AE10" i="11" s="1"/>
  <c r="AM9" i="11"/>
  <c r="AM10" i="11" s="1"/>
  <c r="AU9" i="11"/>
  <c r="AU10" i="11" s="1"/>
  <c r="BC9" i="11"/>
  <c r="BC10" i="11" s="1"/>
  <c r="BK9" i="11"/>
  <c r="BK10" i="11" s="1"/>
  <c r="BS9" i="11"/>
  <c r="BS10" i="11" s="1"/>
  <c r="CA9" i="11"/>
  <c r="CA10" i="11" s="1"/>
  <c r="G14" i="11"/>
  <c r="G16" i="11" s="1"/>
  <c r="O14" i="11"/>
  <c r="O16" i="11" s="1"/>
  <c r="W14" i="11"/>
  <c r="W16" i="11" s="1"/>
  <c r="AE14" i="11"/>
  <c r="AE16" i="11" s="1"/>
  <c r="AM14" i="11"/>
  <c r="AM16" i="11" s="1"/>
  <c r="AU14" i="11"/>
  <c r="AU16" i="11" s="1"/>
  <c r="BC14" i="11"/>
  <c r="BC16" i="11" s="1"/>
  <c r="BK14" i="11"/>
  <c r="BK16" i="11" s="1"/>
  <c r="BS14" i="11"/>
  <c r="BS16" i="11" s="1"/>
  <c r="CA14" i="11"/>
  <c r="CA16" i="11" s="1"/>
  <c r="C20" i="11"/>
  <c r="C22" i="11" s="1"/>
  <c r="C23" i="11" s="1"/>
  <c r="K20" i="11"/>
  <c r="K22" i="11" s="1"/>
  <c r="S20" i="11"/>
  <c r="S22" i="11" s="1"/>
  <c r="AA20" i="11"/>
  <c r="AA22" i="11" s="1"/>
  <c r="AI20" i="11"/>
  <c r="AI22" i="11" s="1"/>
  <c r="AQ20" i="11"/>
  <c r="AQ22" i="11" s="1"/>
  <c r="AY20" i="11"/>
  <c r="AY22" i="11" s="1"/>
  <c r="BG20" i="11"/>
  <c r="BG22" i="11" s="1"/>
  <c r="BO20" i="11"/>
  <c r="BO22" i="11" s="1"/>
  <c r="BW20" i="11"/>
  <c r="BW22" i="11" s="1"/>
  <c r="CE20" i="11"/>
  <c r="CE22" i="11" s="1"/>
  <c r="B20" i="17"/>
  <c r="B39" i="16"/>
  <c r="B44" i="16" s="1"/>
  <c r="B34" i="16"/>
  <c r="C32" i="11"/>
  <c r="AY117" i="1"/>
  <c r="B10" i="3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F19" i="3"/>
  <c r="N19" i="3"/>
  <c r="V19" i="3"/>
  <c r="AD19" i="3"/>
  <c r="G80" i="1"/>
  <c r="O80" i="1"/>
  <c r="W80" i="1"/>
  <c r="AE80" i="1"/>
  <c r="AM80" i="1"/>
  <c r="AU80" i="1"/>
  <c r="P25" i="3" s="1"/>
  <c r="BC80" i="1"/>
  <c r="BK80" i="1"/>
  <c r="BS80" i="1"/>
  <c r="CA80" i="1"/>
  <c r="CI80" i="1"/>
  <c r="CQ80" i="1"/>
  <c r="CY80" i="1"/>
  <c r="H9" i="11"/>
  <c r="H10" i="11" s="1"/>
  <c r="P9" i="11"/>
  <c r="P10" i="11" s="1"/>
  <c r="X9" i="11"/>
  <c r="X10" i="11" s="1"/>
  <c r="AF9" i="11"/>
  <c r="AF10" i="11" s="1"/>
  <c r="AN9" i="11"/>
  <c r="AN10" i="11" s="1"/>
  <c r="AV9" i="11"/>
  <c r="AV10" i="11" s="1"/>
  <c r="BD9" i="11"/>
  <c r="BD10" i="11" s="1"/>
  <c r="BL9" i="11"/>
  <c r="BL10" i="11" s="1"/>
  <c r="BT9" i="11"/>
  <c r="BT10" i="11" s="1"/>
  <c r="CB9" i="11"/>
  <c r="CB10" i="11" s="1"/>
  <c r="H14" i="11"/>
  <c r="H16" i="11" s="1"/>
  <c r="P14" i="11"/>
  <c r="P16" i="11" s="1"/>
  <c r="X14" i="11"/>
  <c r="X16" i="11" s="1"/>
  <c r="AF14" i="11"/>
  <c r="AF16" i="11" s="1"/>
  <c r="AN14" i="11"/>
  <c r="AN16" i="11" s="1"/>
  <c r="AV14" i="11"/>
  <c r="AV16" i="11" s="1"/>
  <c r="BD14" i="11"/>
  <c r="BD16" i="11" s="1"/>
  <c r="BL14" i="11"/>
  <c r="BL16" i="11" s="1"/>
  <c r="BT14" i="11"/>
  <c r="BT16" i="11" s="1"/>
  <c r="CB14" i="11"/>
  <c r="CB16" i="11" s="1"/>
  <c r="D20" i="11"/>
  <c r="D22" i="11" s="1"/>
  <c r="L20" i="11"/>
  <c r="L22" i="11" s="1"/>
  <c r="T20" i="11"/>
  <c r="T22" i="11" s="1"/>
  <c r="AB20" i="11"/>
  <c r="AB22" i="11" s="1"/>
  <c r="AJ20" i="11"/>
  <c r="AJ22" i="11" s="1"/>
  <c r="AR20" i="11"/>
  <c r="AR22" i="11" s="1"/>
  <c r="AZ20" i="11"/>
  <c r="AZ22" i="11" s="1"/>
  <c r="BH20" i="11"/>
  <c r="BH22" i="11" s="1"/>
  <c r="BP20" i="11"/>
  <c r="BP22" i="11" s="1"/>
  <c r="BX20" i="11"/>
  <c r="BX22" i="11" s="1"/>
  <c r="CF20" i="11"/>
  <c r="CF22" i="11" s="1"/>
  <c r="E111" i="1"/>
  <c r="E120" i="1" s="1"/>
  <c r="E8" i="3"/>
  <c r="M8" i="3"/>
  <c r="U8" i="3"/>
  <c r="AC8" i="3"/>
  <c r="AK8" i="3"/>
  <c r="E13" i="3"/>
  <c r="M13" i="3"/>
  <c r="U13" i="3"/>
  <c r="AC13" i="3"/>
  <c r="AK13" i="3"/>
  <c r="I14" i="3"/>
  <c r="Q14" i="3"/>
  <c r="Y14" i="3"/>
  <c r="AG14" i="3"/>
  <c r="I20" i="3"/>
  <c r="Q20" i="3"/>
  <c r="Y20" i="3"/>
  <c r="AG20" i="3"/>
  <c r="I19" i="3"/>
  <c r="Q19" i="3"/>
  <c r="Y19" i="3"/>
  <c r="AG19" i="3"/>
  <c r="C117" i="1"/>
  <c r="AJ18" i="3"/>
  <c r="D20" i="3"/>
  <c r="L20" i="3"/>
  <c r="T20" i="3"/>
  <c r="AB20" i="3"/>
  <c r="AJ20" i="3"/>
  <c r="D19" i="3"/>
  <c r="L19" i="3"/>
  <c r="T19" i="3"/>
  <c r="AB19" i="3"/>
  <c r="AJ19" i="3"/>
  <c r="I80" i="1"/>
  <c r="Q80" i="1"/>
  <c r="Y80" i="1"/>
  <c r="I25" i="3" s="1"/>
  <c r="AG80" i="1"/>
  <c r="AO80" i="1"/>
  <c r="AW80" i="1"/>
  <c r="BE80" i="1"/>
  <c r="BM80" i="1"/>
  <c r="BU80" i="1"/>
  <c r="CC80" i="1"/>
  <c r="CK80" i="1"/>
  <c r="CS80" i="1"/>
  <c r="DA80" i="1"/>
  <c r="J9" i="11"/>
  <c r="J10" i="11" s="1"/>
  <c r="R9" i="11"/>
  <c r="R10" i="11" s="1"/>
  <c r="Z9" i="11"/>
  <c r="Z10" i="11" s="1"/>
  <c r="AH9" i="11"/>
  <c r="AH10" i="11" s="1"/>
  <c r="AP9" i="11"/>
  <c r="AP10" i="11" s="1"/>
  <c r="AX9" i="11"/>
  <c r="AX10" i="11" s="1"/>
  <c r="BF9" i="11"/>
  <c r="BF10" i="11" s="1"/>
  <c r="BN9" i="11"/>
  <c r="BN10" i="11" s="1"/>
  <c r="BV9" i="11"/>
  <c r="BV10" i="11" s="1"/>
  <c r="CD9" i="11"/>
  <c r="CD10" i="11" s="1"/>
  <c r="J14" i="11"/>
  <c r="J16" i="11" s="1"/>
  <c r="R14" i="11"/>
  <c r="R16" i="11" s="1"/>
  <c r="Z14" i="11"/>
  <c r="Z16" i="11" s="1"/>
  <c r="AH14" i="11"/>
  <c r="AH16" i="11" s="1"/>
  <c r="AP14" i="11"/>
  <c r="AP16" i="11" s="1"/>
  <c r="AX14" i="11"/>
  <c r="AX16" i="11" s="1"/>
  <c r="BF14" i="11"/>
  <c r="BF16" i="11" s="1"/>
  <c r="BN14" i="11"/>
  <c r="BN16" i="11" s="1"/>
  <c r="BV14" i="11"/>
  <c r="BV16" i="11" s="1"/>
  <c r="CD14" i="11"/>
  <c r="CD16" i="11" s="1"/>
  <c r="F20" i="11"/>
  <c r="F22" i="11" s="1"/>
  <c r="N20" i="11"/>
  <c r="N22" i="11" s="1"/>
  <c r="V20" i="11"/>
  <c r="V22" i="11" s="1"/>
  <c r="AD20" i="11"/>
  <c r="AD22" i="11" s="1"/>
  <c r="AL20" i="11"/>
  <c r="AL22" i="11" s="1"/>
  <c r="AT20" i="11"/>
  <c r="AT22" i="11" s="1"/>
  <c r="BB20" i="11"/>
  <c r="BB22" i="11" s="1"/>
  <c r="BJ20" i="11"/>
  <c r="BJ22" i="11" s="1"/>
  <c r="BR20" i="11"/>
  <c r="BR22" i="11" s="1"/>
  <c r="BZ20" i="11"/>
  <c r="BZ22" i="11" s="1"/>
  <c r="CH20" i="11"/>
  <c r="CH22" i="11" s="1"/>
  <c r="BW117" i="1"/>
  <c r="G146" i="1"/>
  <c r="G149" i="1" s="1"/>
  <c r="H145" i="1" s="1"/>
  <c r="G32" i="3"/>
  <c r="O32" i="3"/>
  <c r="W32" i="3"/>
  <c r="AE32" i="3"/>
  <c r="C33" i="3"/>
  <c r="K33" i="3"/>
  <c r="S33" i="3"/>
  <c r="AA33" i="3"/>
  <c r="AI33" i="3"/>
  <c r="I170" i="1"/>
  <c r="Q170" i="1"/>
  <c r="F46" i="3" s="1"/>
  <c r="Y170" i="1"/>
  <c r="AG170" i="1"/>
  <c r="AO170" i="1"/>
  <c r="N46" i="3" s="1"/>
  <c r="AW170" i="1"/>
  <c r="BE170" i="1"/>
  <c r="BM170" i="1"/>
  <c r="V46" i="3" s="1"/>
  <c r="B32" i="3"/>
  <c r="J32" i="3"/>
  <c r="R32" i="3"/>
  <c r="Z32" i="3"/>
  <c r="AH32" i="3"/>
  <c r="F33" i="3"/>
  <c r="N33" i="3"/>
  <c r="V33" i="3"/>
  <c r="AD33" i="3"/>
  <c r="B34" i="3"/>
  <c r="AH34" i="3"/>
  <c r="B36" i="3"/>
  <c r="J170" i="1"/>
  <c r="R170" i="1"/>
  <c r="Z170" i="1"/>
  <c r="AP170" i="1"/>
  <c r="AX170" i="1"/>
  <c r="BF170" i="1"/>
  <c r="BV170" i="1"/>
  <c r="CL170" i="1"/>
  <c r="DB170" i="1"/>
  <c r="H32" i="3"/>
  <c r="P32" i="3"/>
  <c r="X32" i="3"/>
  <c r="T170" i="1"/>
  <c r="G46" i="3" s="1"/>
  <c r="AB170" i="1"/>
  <c r="AJ170" i="1"/>
  <c r="AZ170" i="1"/>
  <c r="BH170" i="1"/>
  <c r="BP170" i="1"/>
  <c r="W46" i="3" s="1"/>
  <c r="BX170" i="1"/>
  <c r="CF170" i="1"/>
  <c r="CN170" i="1"/>
  <c r="AE46" i="3" s="1"/>
  <c r="CV170" i="1"/>
  <c r="DD170" i="1"/>
  <c r="O33" i="3"/>
  <c r="W33" i="3"/>
  <c r="AE33" i="3"/>
  <c r="AI34" i="3"/>
  <c r="C42" i="3"/>
  <c r="I135" i="1"/>
  <c r="I137" i="1" s="1"/>
  <c r="J135" i="1" s="1"/>
  <c r="J137" i="1" s="1"/>
  <c r="K135" i="1" s="1"/>
  <c r="K137" i="1" s="1"/>
  <c r="F32" i="3"/>
  <c r="N32" i="3"/>
  <c r="V32" i="3"/>
  <c r="AD32" i="3"/>
  <c r="B33" i="3"/>
  <c r="J33" i="3"/>
  <c r="R33" i="3"/>
  <c r="Z33" i="3"/>
  <c r="AH33" i="3"/>
  <c r="B35" i="3"/>
  <c r="I32" i="3"/>
  <c r="Q32" i="3"/>
  <c r="Y32" i="3"/>
  <c r="AG32" i="3"/>
  <c r="E33" i="3"/>
  <c r="U33" i="3"/>
  <c r="AC33" i="3"/>
  <c r="AK33" i="3"/>
  <c r="G170" i="1"/>
  <c r="O170" i="1"/>
  <c r="W170" i="1"/>
  <c r="H46" i="3" s="1"/>
  <c r="AE170" i="1"/>
  <c r="AM170" i="1"/>
  <c r="AU170" i="1"/>
  <c r="P46" i="3" s="1"/>
  <c r="BC170" i="1"/>
  <c r="BK170" i="1"/>
  <c r="BS170" i="1"/>
  <c r="X46" i="3" s="1"/>
  <c r="CA170" i="1"/>
  <c r="CI170" i="1"/>
  <c r="CQ170" i="1"/>
  <c r="AF46" i="3" s="1"/>
  <c r="CY170" i="1"/>
  <c r="H170" i="1"/>
  <c r="C46" i="3" s="1"/>
  <c r="P170" i="1"/>
  <c r="AF170" i="1"/>
  <c r="K46" i="3" s="1"/>
  <c r="AN170" i="1"/>
  <c r="AV170" i="1"/>
  <c r="BL170" i="1"/>
  <c r="BT170" i="1"/>
  <c r="CB170" i="1"/>
  <c r="AA46" i="3" s="1"/>
  <c r="CJ170" i="1"/>
  <c r="CR170" i="1"/>
  <c r="CZ170" i="1"/>
  <c r="AI46" i="3" s="1"/>
  <c r="F151" i="1"/>
  <c r="M170" i="1"/>
  <c r="U170" i="1"/>
  <c r="AC170" i="1"/>
  <c r="J46" i="3" s="1"/>
  <c r="AK170" i="1"/>
  <c r="AS170" i="1"/>
  <c r="BA170" i="1"/>
  <c r="R46" i="3" s="1"/>
  <c r="BI170" i="1"/>
  <c r="BQ170" i="1"/>
  <c r="BY170" i="1"/>
  <c r="Z46" i="3" s="1"/>
  <c r="CG170" i="1"/>
  <c r="CO170" i="1"/>
  <c r="CW170" i="1"/>
  <c r="AH46" i="3" s="1"/>
  <c r="DE170" i="1"/>
  <c r="F170" i="1"/>
  <c r="N170" i="1"/>
  <c r="V170" i="1"/>
  <c r="AD170" i="1"/>
  <c r="AL170" i="1"/>
  <c r="AT170" i="1"/>
  <c r="BB170" i="1"/>
  <c r="BJ170" i="1"/>
  <c r="BZ170" i="1"/>
  <c r="CH170" i="1"/>
  <c r="CP170" i="1"/>
  <c r="CX170" i="1"/>
  <c r="DF170" i="1"/>
  <c r="F141" i="1"/>
  <c r="F144" i="1" s="1"/>
  <c r="G140" i="1" s="1"/>
  <c r="BU170" i="1"/>
  <c r="CC170" i="1"/>
  <c r="CK170" i="1"/>
  <c r="AD46" i="3" s="1"/>
  <c r="CS170" i="1"/>
  <c r="DA170" i="1"/>
  <c r="F188" i="1"/>
  <c r="F97" i="16"/>
  <c r="B5" i="6"/>
  <c r="N98" i="16"/>
  <c r="B60" i="10"/>
  <c r="B12" i="10"/>
  <c r="W96" i="5"/>
  <c r="J96" i="5"/>
  <c r="AZ32" i="5"/>
  <c r="AC106" i="10"/>
  <c r="AC107" i="10" s="1"/>
  <c r="AC105" i="10"/>
  <c r="BI105" i="10"/>
  <c r="BI106" i="10" s="1"/>
  <c r="BI107" i="10" s="1"/>
  <c r="Q105" i="10"/>
  <c r="Q106" i="10" s="1"/>
  <c r="Q107" i="10" s="1"/>
  <c r="Y105" i="10"/>
  <c r="Y106" i="10"/>
  <c r="Y107" i="10" s="1"/>
  <c r="AO106" i="10"/>
  <c r="AO107" i="10" s="1"/>
  <c r="AO105" i="10"/>
  <c r="AW105" i="10"/>
  <c r="AW106" i="10" s="1"/>
  <c r="AW107" i="10" s="1"/>
  <c r="BE105" i="10"/>
  <c r="BE106" i="10" s="1"/>
  <c r="BE107" i="10" s="1"/>
  <c r="BU105" i="10"/>
  <c r="BU106" i="10" s="1"/>
  <c r="BU107" i="10" s="1"/>
  <c r="CC105" i="10"/>
  <c r="CC106" i="10" s="1"/>
  <c r="CC107" i="10" s="1"/>
  <c r="B96" i="5"/>
  <c r="R96" i="5"/>
  <c r="Z96" i="5"/>
  <c r="AH96" i="5"/>
  <c r="AP96" i="5"/>
  <c r="AX96" i="5"/>
  <c r="CL4" i="16"/>
  <c r="AQ4" i="16"/>
  <c r="AX4" i="16"/>
  <c r="R4" i="16"/>
  <c r="CD4" i="16"/>
  <c r="BF4" i="16"/>
  <c r="Z4" i="16"/>
  <c r="CE4" i="16"/>
  <c r="AD4" i="16"/>
  <c r="BG4" i="16"/>
  <c r="AP4" i="16"/>
  <c r="X4" i="16"/>
  <c r="CQ4" i="16"/>
  <c r="BS4" i="16"/>
  <c r="AV4" i="16"/>
  <c r="C4" i="16"/>
  <c r="CM4" i="16"/>
  <c r="BN4" i="16"/>
  <c r="AN4" i="16"/>
  <c r="S4" i="16"/>
  <c r="CB4" i="16"/>
  <c r="BB4" i="16"/>
  <c r="AH4" i="16"/>
  <c r="J4" i="16"/>
  <c r="AR4" i="16"/>
  <c r="F4" i="16"/>
  <c r="BV4" i="16"/>
  <c r="AI4" i="16"/>
  <c r="BC4" i="16"/>
  <c r="BW4" i="16"/>
  <c r="P4" i="16"/>
  <c r="BI4" i="16"/>
  <c r="D4" i="16"/>
  <c r="AZ4" i="16"/>
  <c r="AK4" i="16"/>
  <c r="BP4" i="16"/>
  <c r="AY4" i="16"/>
  <c r="AE4" i="16"/>
  <c r="AA4" i="16"/>
  <c r="N4" i="16"/>
  <c r="CN4" i="16"/>
  <c r="CD5" i="16"/>
  <c r="C5" i="16"/>
  <c r="BV5" i="16"/>
  <c r="AX5" i="16"/>
  <c r="BO5" i="16"/>
  <c r="AD5" i="16"/>
  <c r="J5" i="16"/>
  <c r="CE5" i="16"/>
  <c r="AQ5" i="16"/>
  <c r="CA5" i="16"/>
  <c r="BC5" i="16"/>
  <c r="BW5" i="16"/>
  <c r="AY5" i="16"/>
  <c r="V5" i="16"/>
  <c r="BN5" i="16"/>
  <c r="AM5" i="16"/>
  <c r="N5" i="16"/>
  <c r="BT5" i="16"/>
  <c r="AH5" i="16"/>
  <c r="S5" i="16"/>
  <c r="CL5" i="16"/>
  <c r="AT5" i="16"/>
  <c r="G5" i="16"/>
  <c r="BB5" i="16"/>
  <c r="AI5" i="16"/>
  <c r="CQ5" i="16"/>
  <c r="Z5" i="16"/>
  <c r="BZ5" i="16"/>
  <c r="K5" i="16"/>
  <c r="CG5" i="16"/>
  <c r="BS5" i="16"/>
  <c r="BF5" i="16"/>
  <c r="AP5" i="16"/>
  <c r="R5" i="16"/>
  <c r="Z106" i="10"/>
  <c r="Z107" i="10" s="1"/>
  <c r="Z105" i="10"/>
  <c r="AH105" i="10"/>
  <c r="AH106" i="10" s="1"/>
  <c r="AH107" i="10" s="1"/>
  <c r="AP105" i="10"/>
  <c r="AP106" i="10" s="1"/>
  <c r="AP107" i="10" s="1"/>
  <c r="BF105" i="10"/>
  <c r="BF106" i="10" s="1"/>
  <c r="BF107" i="10" s="1"/>
  <c r="BN106" i="10"/>
  <c r="BN107" i="10" s="1"/>
  <c r="BN105" i="10"/>
  <c r="BV105" i="10"/>
  <c r="BV106" i="10" s="1"/>
  <c r="BV107" i="10" s="1"/>
  <c r="C96" i="5"/>
  <c r="S96" i="5"/>
  <c r="AA96" i="5"/>
  <c r="AY96" i="5"/>
  <c r="C106" i="10"/>
  <c r="AA105" i="10"/>
  <c r="AA106" i="10" s="1"/>
  <c r="AA107" i="10" s="1"/>
  <c r="AI105" i="10"/>
  <c r="AI106" i="10"/>
  <c r="AI107" i="10" s="1"/>
  <c r="AQ105" i="10"/>
  <c r="AQ106" i="10" s="1"/>
  <c r="AQ107" i="10" s="1"/>
  <c r="BG105" i="10"/>
  <c r="BO105" i="10"/>
  <c r="BO106" i="10" s="1"/>
  <c r="BO107" i="10" s="1"/>
  <c r="BW105" i="10"/>
  <c r="BW106" i="10" s="1"/>
  <c r="BW107" i="10" s="1"/>
  <c r="CE106" i="10"/>
  <c r="CE107" i="10" s="1"/>
  <c r="CE105" i="10"/>
  <c r="AN105" i="10"/>
  <c r="AN106" i="10"/>
  <c r="AN107" i="10" s="1"/>
  <c r="BT105" i="10"/>
  <c r="D96" i="5"/>
  <c r="L96" i="5"/>
  <c r="T96" i="5"/>
  <c r="AB96" i="5"/>
  <c r="AJ96" i="5"/>
  <c r="AR96" i="5"/>
  <c r="T106" i="10"/>
  <c r="T107" i="10" s="1"/>
  <c r="M106" i="10"/>
  <c r="M107" i="10" s="1"/>
  <c r="AZ24" i="5"/>
  <c r="U105" i="10"/>
  <c r="U106" i="10" s="1"/>
  <c r="U107" i="10" s="1"/>
  <c r="AK105" i="10"/>
  <c r="AK106" i="10" s="1"/>
  <c r="AK107" i="10" s="1"/>
  <c r="BA106" i="10"/>
  <c r="BA107" i="10" s="1"/>
  <c r="BA105" i="10"/>
  <c r="CG105" i="10"/>
  <c r="CG106" i="10" s="1"/>
  <c r="CG107" i="10" s="1"/>
  <c r="R105" i="10"/>
  <c r="R106" i="10" s="1"/>
  <c r="R107" i="10" s="1"/>
  <c r="AX105" i="10"/>
  <c r="AX106" i="10" s="1"/>
  <c r="AX107" i="10" s="1"/>
  <c r="CD106" i="10"/>
  <c r="CD105" i="10"/>
  <c r="F96" i="5"/>
  <c r="N96" i="5"/>
  <c r="AD96" i="5"/>
  <c r="AL96" i="5"/>
  <c r="AT96" i="5"/>
  <c r="Q11" i="8"/>
  <c r="R11" i="8" s="1"/>
  <c r="G96" i="5"/>
  <c r="O96" i="5"/>
  <c r="AE96" i="5"/>
  <c r="AM96" i="5"/>
  <c r="AZ8" i="5"/>
  <c r="AZ72" i="5"/>
  <c r="O105" i="10"/>
  <c r="O106" i="10" s="1"/>
  <c r="O107" i="10" s="1"/>
  <c r="AE106" i="10"/>
  <c r="AE107" i="10" s="1"/>
  <c r="AE105" i="10"/>
  <c r="AM105" i="10"/>
  <c r="AM106" i="10" s="1"/>
  <c r="AM107" i="10" s="1"/>
  <c r="AU105" i="10"/>
  <c r="AU106" i="10" s="1"/>
  <c r="AU107" i="10" s="1"/>
  <c r="BK105" i="10"/>
  <c r="BK106" i="10"/>
  <c r="BK107" i="10" s="1"/>
  <c r="BS105" i="10"/>
  <c r="BS106" i="10" s="1"/>
  <c r="BS107" i="10" s="1"/>
  <c r="CA105" i="10"/>
  <c r="CA106" i="10" s="1"/>
  <c r="CA107" i="10" s="1"/>
  <c r="B99" i="16"/>
  <c r="B100" i="16"/>
  <c r="C56" i="4"/>
  <c r="B96" i="16"/>
  <c r="B17" i="10"/>
  <c r="B61" i="10" s="1"/>
  <c r="J19" i="10"/>
  <c r="S104" i="10"/>
  <c r="BP105" i="10"/>
  <c r="BP106" i="10" s="1"/>
  <c r="BP107" i="10" s="1"/>
  <c r="D107" i="10"/>
  <c r="K96" i="5"/>
  <c r="AQ96" i="5"/>
  <c r="Q4" i="8"/>
  <c r="R4" i="8" s="1"/>
  <c r="B102" i="10"/>
  <c r="E107" i="10"/>
  <c r="BY107" i="10"/>
  <c r="T105" i="10"/>
  <c r="J13" i="6"/>
  <c r="BC105" i="10"/>
  <c r="BC106" i="10" s="1"/>
  <c r="BC107" i="10" s="1"/>
  <c r="Q98" i="16"/>
  <c r="Y98" i="16"/>
  <c r="D20" i="10"/>
  <c r="B20" i="10" s="1"/>
  <c r="AB106" i="10"/>
  <c r="AB107" i="10" s="1"/>
  <c r="AZ106" i="10"/>
  <c r="AZ107" i="10" s="1"/>
  <c r="H19" i="10"/>
  <c r="BH104" i="10"/>
  <c r="BX105" i="10"/>
  <c r="BX106" i="10" s="1"/>
  <c r="BX107" i="10" s="1"/>
  <c r="G107" i="10"/>
  <c r="X105" i="10"/>
  <c r="X106" i="10" s="1"/>
  <c r="X107" i="10" s="1"/>
  <c r="L105" i="10"/>
  <c r="AG105" i="10"/>
  <c r="AG106" i="10" s="1"/>
  <c r="AG107" i="10" s="1"/>
  <c r="AR105" i="10"/>
  <c r="AR106" i="10" s="1"/>
  <c r="AR107" i="10" s="1"/>
  <c r="W106" i="10"/>
  <c r="W107" i="10" s="1"/>
  <c r="U4" i="16"/>
  <c r="BI5" i="16"/>
  <c r="CG4" i="16"/>
  <c r="V96" i="5"/>
  <c r="E19" i="10"/>
  <c r="G20" i="10"/>
  <c r="M105" i="10"/>
  <c r="AS105" i="10"/>
  <c r="AS106" i="10" s="1"/>
  <c r="AS107" i="10" s="1"/>
  <c r="F19" i="10"/>
  <c r="F20" i="10"/>
  <c r="F104" i="10"/>
  <c r="F106" i="10" s="1"/>
  <c r="F107" i="10" s="1"/>
  <c r="N104" i="10"/>
  <c r="V104" i="10"/>
  <c r="AD104" i="10"/>
  <c r="E21" i="10" s="1"/>
  <c r="AL104" i="10"/>
  <c r="AT104" i="10"/>
  <c r="F21" i="10" s="1"/>
  <c r="BB104" i="10"/>
  <c r="BJ104" i="10"/>
  <c r="BR104" i="10"/>
  <c r="BZ104" i="10"/>
  <c r="CH104" i="10"/>
  <c r="I107" i="10"/>
  <c r="P104" i="10"/>
  <c r="AV104" i="10"/>
  <c r="CB104" i="10"/>
  <c r="AJ105" i="10"/>
  <c r="AJ106" i="10" s="1"/>
  <c r="CF106" i="10"/>
  <c r="AE5" i="16"/>
  <c r="AF96" i="5"/>
  <c r="G19" i="10"/>
  <c r="H20" i="10"/>
  <c r="CD107" i="10"/>
  <c r="BL105" i="10"/>
  <c r="BL106" i="10" s="1"/>
  <c r="BL107" i="10" s="1"/>
  <c r="AL98" i="16"/>
  <c r="AO98" i="16"/>
  <c r="T98" i="16"/>
  <c r="F5" i="16"/>
  <c r="V4" i="16"/>
  <c r="AT4" i="16"/>
  <c r="H5" i="16"/>
  <c r="H4" i="16"/>
  <c r="X5" i="16"/>
  <c r="AF5" i="16"/>
  <c r="AN5" i="16"/>
  <c r="BL4" i="16"/>
  <c r="BT4" i="16"/>
  <c r="AW98" i="16"/>
  <c r="E4" i="16"/>
  <c r="E5" i="16"/>
  <c r="M5" i="16"/>
  <c r="M4" i="16"/>
  <c r="U5" i="16"/>
  <c r="AC4" i="16"/>
  <c r="AC5" i="16"/>
  <c r="AK5" i="16"/>
  <c r="AS5" i="16"/>
  <c r="AS4" i="16"/>
  <c r="BA4" i="16"/>
  <c r="BA5" i="16"/>
  <c r="BQ5" i="16"/>
  <c r="BQ4" i="16"/>
  <c r="BY4" i="16"/>
  <c r="BY5" i="16"/>
  <c r="CO4" i="16"/>
  <c r="CO5" i="16"/>
  <c r="AT98" i="16"/>
  <c r="G4" i="16"/>
  <c r="O5" i="16"/>
  <c r="O4" i="16"/>
  <c r="W5" i="16"/>
  <c r="AM4" i="16"/>
  <c r="BK4" i="16"/>
  <c r="CA4" i="16"/>
  <c r="CI5" i="16"/>
  <c r="C23" i="16"/>
  <c r="C24" i="16" s="1"/>
  <c r="D22" i="16" s="1"/>
  <c r="D6" i="18"/>
  <c r="F6" i="18" s="1"/>
  <c r="G6" i="18" s="1"/>
  <c r="C97" i="16"/>
  <c r="K98" i="16"/>
  <c r="D5" i="16"/>
  <c r="L5" i="16"/>
  <c r="L4" i="16"/>
  <c r="T5" i="16"/>
  <c r="T4" i="16"/>
  <c r="AB5" i="16"/>
  <c r="AB4" i="16"/>
  <c r="AJ5" i="16"/>
  <c r="AJ4" i="16"/>
  <c r="AR5" i="16"/>
  <c r="AZ5" i="16"/>
  <c r="BH5" i="16"/>
  <c r="BH4" i="16"/>
  <c r="BP5" i="16"/>
  <c r="BX5" i="16"/>
  <c r="BX4" i="16"/>
  <c r="CF5" i="16"/>
  <c r="CF4" i="16"/>
  <c r="CN5" i="16"/>
  <c r="W4" i="16"/>
  <c r="AU4" i="16"/>
  <c r="BK5" i="16"/>
  <c r="E16" i="16"/>
  <c r="M16" i="16"/>
  <c r="BM98" i="16"/>
  <c r="I5" i="16"/>
  <c r="I4" i="16"/>
  <c r="Q5" i="16"/>
  <c r="Q4" i="16"/>
  <c r="Y5" i="16"/>
  <c r="Y4" i="16"/>
  <c r="AG5" i="16"/>
  <c r="AG4" i="16"/>
  <c r="AO5" i="16"/>
  <c r="AO4" i="16"/>
  <c r="AW5" i="16"/>
  <c r="AW4" i="16"/>
  <c r="BE5" i="16"/>
  <c r="BE4" i="16"/>
  <c r="BM5" i="16"/>
  <c r="BM4" i="16"/>
  <c r="BU5" i="16"/>
  <c r="BU4" i="16"/>
  <c r="CC5" i="16"/>
  <c r="CC4" i="16"/>
  <c r="CK5" i="16"/>
  <c r="CK4" i="16"/>
  <c r="AU5" i="16"/>
  <c r="S98" i="16"/>
  <c r="AR98" i="16"/>
  <c r="BJ98" i="16"/>
  <c r="AL5" i="16"/>
  <c r="AL4" i="16"/>
  <c r="BJ4" i="16"/>
  <c r="BR4" i="16"/>
  <c r="BR5" i="16"/>
  <c r="BZ4" i="16"/>
  <c r="CH4" i="16"/>
  <c r="CP4" i="16"/>
  <c r="BJ5" i="16"/>
  <c r="CH5" i="16"/>
  <c r="D16" i="16"/>
  <c r="T16" i="16"/>
  <c r="AB16" i="16"/>
  <c r="AJ16" i="16"/>
  <c r="AZ16" i="16"/>
  <c r="CF16" i="16"/>
  <c r="BU98" i="16"/>
  <c r="P5" i="16"/>
  <c r="AV5" i="16"/>
  <c r="BD4" i="16"/>
  <c r="CB5" i="16"/>
  <c r="CJ4" i="16"/>
  <c r="BL5" i="16"/>
  <c r="CJ5" i="16"/>
  <c r="F16" i="16"/>
  <c r="N16" i="16"/>
  <c r="BB16" i="16"/>
  <c r="BZ16" i="16"/>
  <c r="K4" i="16"/>
  <c r="AA5" i="16"/>
  <c r="BG5" i="16"/>
  <c r="BO4" i="16"/>
  <c r="CM5" i="16"/>
  <c r="AF4" i="16"/>
  <c r="BD5" i="16"/>
  <c r="CP5" i="16"/>
  <c r="I16" i="16"/>
  <c r="Q16" i="16"/>
  <c r="Y16" i="16"/>
  <c r="BE16" i="16"/>
  <c r="CK16" i="16"/>
  <c r="D8" i="18"/>
  <c r="AA97" i="16"/>
  <c r="AI98" i="16"/>
  <c r="AZ98" i="16"/>
  <c r="U16" i="16"/>
  <c r="AC16" i="16"/>
  <c r="AK16" i="16"/>
  <c r="AS16" i="16"/>
  <c r="BA16" i="16"/>
  <c r="BI16" i="16"/>
  <c r="BQ16" i="16"/>
  <c r="BY16" i="16"/>
  <c r="CG16" i="16"/>
  <c r="CO16" i="16"/>
  <c r="CH98" i="16"/>
  <c r="AD16" i="16"/>
  <c r="AL16" i="16"/>
  <c r="BJ16" i="16"/>
  <c r="BR16" i="16"/>
  <c r="CP16" i="16"/>
  <c r="G16" i="16"/>
  <c r="O16" i="16"/>
  <c r="W16" i="16"/>
  <c r="AE16" i="16"/>
  <c r="AM16" i="16"/>
  <c r="AU16" i="16"/>
  <c r="BC16" i="16"/>
  <c r="BK16" i="16"/>
  <c r="BS16" i="16"/>
  <c r="CA16" i="16"/>
  <c r="CI16" i="16"/>
  <c r="CQ16" i="16"/>
  <c r="AO16" i="16"/>
  <c r="AW16" i="16"/>
  <c r="BU16" i="16"/>
  <c r="CC16" i="16"/>
  <c r="D10" i="18"/>
  <c r="F10" i="18" s="1"/>
  <c r="G10" i="18" s="1"/>
  <c r="I27" i="18" s="1"/>
  <c r="M27" i="18" s="1"/>
  <c r="AY97" i="16"/>
  <c r="BP98" i="16"/>
  <c r="BX16" i="16"/>
  <c r="C20" i="16"/>
  <c r="F108" i="1" s="1"/>
  <c r="C21" i="16"/>
  <c r="D19" i="16" s="1"/>
  <c r="G98" i="16"/>
  <c r="D7" i="18"/>
  <c r="O97" i="16"/>
  <c r="AE98" i="16"/>
  <c r="CS98" i="16"/>
  <c r="M98" i="16"/>
  <c r="BS98" i="16"/>
  <c r="D12" i="18"/>
  <c r="F12" i="18" s="1"/>
  <c r="G12" i="18" s="1"/>
  <c r="BW97" i="16"/>
  <c r="CM98" i="16"/>
  <c r="D14" i="18"/>
  <c r="F14" i="18" s="1"/>
  <c r="G14" i="18" s="1"/>
  <c r="I50" i="18" s="1"/>
  <c r="M50" i="18" s="1"/>
  <c r="CU97" i="16"/>
  <c r="E98" i="16"/>
  <c r="E100" i="16" s="1"/>
  <c r="AC98" i="16"/>
  <c r="BI98" i="16"/>
  <c r="DE98" i="16"/>
  <c r="CP98" i="16"/>
  <c r="DF98" i="16"/>
  <c r="DF100" i="16" s="1"/>
  <c r="AK98" i="16"/>
  <c r="CW98" i="16"/>
  <c r="CW100" i="16" s="1"/>
  <c r="D9" i="18"/>
  <c r="J98" i="16"/>
  <c r="Z98" i="16"/>
  <c r="DB98" i="16"/>
  <c r="BY98" i="16"/>
  <c r="AH98" i="16"/>
  <c r="AX98" i="16"/>
  <c r="CD98" i="16"/>
  <c r="BA98" i="16"/>
  <c r="CG98" i="16"/>
  <c r="J35" i="18"/>
  <c r="J43" i="18"/>
  <c r="D11" i="18"/>
  <c r="D13" i="18"/>
  <c r="E7" i="18"/>
  <c r="E9" i="18"/>
  <c r="E11" i="18"/>
  <c r="E13" i="18"/>
  <c r="J27" i="18"/>
  <c r="D28" i="17"/>
  <c r="J26" i="18"/>
  <c r="D29" i="17"/>
  <c r="X17" i="18"/>
  <c r="L30" i="18"/>
  <c r="P17" i="18"/>
  <c r="AN17" i="18"/>
  <c r="J29" i="18"/>
  <c r="L31" i="18"/>
  <c r="J28" i="18"/>
  <c r="N28" i="18"/>
  <c r="H30" i="18"/>
  <c r="G30" i="18"/>
  <c r="N36" i="18"/>
  <c r="H38" i="18"/>
  <c r="G38" i="18"/>
  <c r="H46" i="18"/>
  <c r="G46" i="18"/>
  <c r="J46" i="18" s="1"/>
  <c r="J50" i="18"/>
  <c r="AF17" i="18"/>
  <c r="L22" i="18"/>
  <c r="I35" i="18"/>
  <c r="M35" i="18" s="1"/>
  <c r="J37" i="18"/>
  <c r="I43" i="18"/>
  <c r="M43" i="18" s="1"/>
  <c r="K44" i="18"/>
  <c r="J44" i="18"/>
  <c r="N44" i="18"/>
  <c r="C17" i="18"/>
  <c r="I23" i="18"/>
  <c r="M23" i="18" s="1"/>
  <c r="O23" i="18" s="1"/>
  <c r="N24" i="18"/>
  <c r="K24" i="18"/>
  <c r="J24" i="18"/>
  <c r="L24" i="18" s="1"/>
  <c r="N26" i="18"/>
  <c r="I31" i="18"/>
  <c r="M31" i="18" s="1"/>
  <c r="O31" i="18" s="1"/>
  <c r="I39" i="18"/>
  <c r="M39" i="18" s="1"/>
  <c r="H40" i="18"/>
  <c r="I47" i="18"/>
  <c r="M47" i="18" s="1"/>
  <c r="N50" i="18"/>
  <c r="I25" i="18"/>
  <c r="M25" i="18" s="1"/>
  <c r="J32" i="18"/>
  <c r="L32" i="18" s="1"/>
  <c r="I33" i="18"/>
  <c r="M33" i="18" s="1"/>
  <c r="J40" i="18"/>
  <c r="I41" i="18"/>
  <c r="M41" i="18" s="1"/>
  <c r="O41" i="18" s="1"/>
  <c r="J48" i="18"/>
  <c r="I26" i="18"/>
  <c r="M26" i="18" s="1"/>
  <c r="K32" i="18"/>
  <c r="J33" i="18"/>
  <c r="I34" i="18"/>
  <c r="M34" i="18" s="1"/>
  <c r="O34" i="18" s="1"/>
  <c r="I42" i="18"/>
  <c r="M42" i="18" s="1"/>
  <c r="O42" i="18" s="1"/>
  <c r="N45" i="18"/>
  <c r="J49" i="18"/>
  <c r="I29" i="18"/>
  <c r="M29" i="18" s="1"/>
  <c r="I37" i="18"/>
  <c r="M37" i="18" s="1"/>
  <c r="G39" i="18"/>
  <c r="J39" i="18" s="1"/>
  <c r="I45" i="18"/>
  <c r="M45" i="18" s="1"/>
  <c r="O45" i="18" s="1"/>
  <c r="G47" i="18"/>
  <c r="J47" i="18" s="1"/>
  <c r="I22" i="18"/>
  <c r="M22" i="18" s="1"/>
  <c r="I30" i="18"/>
  <c r="M30" i="18" s="1"/>
  <c r="O30" i="18" s="1"/>
  <c r="I46" i="18"/>
  <c r="M46" i="18" s="1"/>
  <c r="V17" i="1" l="1"/>
  <c r="V20" i="1" s="1"/>
  <c r="Y25" i="3"/>
  <c r="AU17" i="1"/>
  <c r="AU20" i="1" s="1"/>
  <c r="AU99" i="16" s="1"/>
  <c r="AY105" i="10"/>
  <c r="AY106" i="10"/>
  <c r="AY107" i="10" s="1"/>
  <c r="C27" i="16"/>
  <c r="D25" i="16" s="1"/>
  <c r="F8" i="18"/>
  <c r="G8" i="18" s="1"/>
  <c r="D23" i="11"/>
  <c r="E23" i="11" s="1"/>
  <c r="AG46" i="3"/>
  <c r="I46" i="2"/>
  <c r="O17" i="1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F10" i="6"/>
  <c r="C10" i="6"/>
  <c r="D10" i="6"/>
  <c r="C113" i="1"/>
  <c r="CL26" i="1"/>
  <c r="CL24" i="1"/>
  <c r="CL28" i="1"/>
  <c r="CL27" i="1"/>
  <c r="AZ96" i="5"/>
  <c r="O25" i="18"/>
  <c r="B19" i="10"/>
  <c r="D8" i="6"/>
  <c r="C8" i="6"/>
  <c r="B63" i="10"/>
  <c r="I38" i="18"/>
  <c r="Q34" i="18"/>
  <c r="P34" i="18" s="1"/>
  <c r="F11" i="18"/>
  <c r="G11" i="18" s="1"/>
  <c r="I32" i="18" s="1"/>
  <c r="M32" i="18" s="1"/>
  <c r="O32" i="18" s="1"/>
  <c r="DC99" i="16"/>
  <c r="DC116" i="1"/>
  <c r="DC118" i="1" s="1"/>
  <c r="DC98" i="16"/>
  <c r="M38" i="18"/>
  <c r="AQ116" i="1"/>
  <c r="AQ118" i="1" s="1"/>
  <c r="AQ98" i="16"/>
  <c r="AS20" i="1"/>
  <c r="H149" i="1"/>
  <c r="I145" i="1" s="1"/>
  <c r="H146" i="1"/>
  <c r="F182" i="1"/>
  <c r="F131" i="1"/>
  <c r="G128" i="1" s="1"/>
  <c r="G141" i="1"/>
  <c r="G144" i="1" s="1"/>
  <c r="H140" i="1" s="1"/>
  <c r="AJ107" i="10"/>
  <c r="B68" i="10"/>
  <c r="B64" i="10"/>
  <c r="B65" i="10" s="1"/>
  <c r="AW27" i="1"/>
  <c r="AW28" i="1"/>
  <c r="AW24" i="1"/>
  <c r="AW26" i="1"/>
  <c r="J38" i="18"/>
  <c r="Q23" i="18"/>
  <c r="P23" i="18" s="1"/>
  <c r="Q42" i="18"/>
  <c r="P42" i="18" s="1"/>
  <c r="BR27" i="1"/>
  <c r="BR24" i="1"/>
  <c r="BR26" i="1"/>
  <c r="BR28" i="1"/>
  <c r="CM85" i="1"/>
  <c r="CM83" i="1"/>
  <c r="CM86" i="1"/>
  <c r="CM84" i="1"/>
  <c r="CS27" i="1"/>
  <c r="CS26" i="1"/>
  <c r="CS28" i="1"/>
  <c r="CS24" i="1"/>
  <c r="BX28" i="1"/>
  <c r="BX26" i="1"/>
  <c r="BX24" i="1"/>
  <c r="BX27" i="1"/>
  <c r="AR28" i="1"/>
  <c r="AR26" i="1"/>
  <c r="AR24" i="1"/>
  <c r="AR27" i="1"/>
  <c r="L28" i="1"/>
  <c r="L26" i="1"/>
  <c r="L24" i="1"/>
  <c r="L27" i="1"/>
  <c r="Z28" i="1"/>
  <c r="Z26" i="1"/>
  <c r="Z24" i="1"/>
  <c r="Z27" i="1"/>
  <c r="BK86" i="1"/>
  <c r="BK84" i="1"/>
  <c r="BK85" i="1"/>
  <c r="BK83" i="1"/>
  <c r="W86" i="1"/>
  <c r="W84" i="1"/>
  <c r="W85" i="1"/>
  <c r="W83" i="1"/>
  <c r="R28" i="1"/>
  <c r="R26" i="1"/>
  <c r="R24" i="1"/>
  <c r="R27" i="1"/>
  <c r="CB86" i="1"/>
  <c r="CB84" i="1"/>
  <c r="CB83" i="1"/>
  <c r="CB85" i="1"/>
  <c r="AN86" i="1"/>
  <c r="AN84" i="1"/>
  <c r="AN85" i="1"/>
  <c r="AN83" i="1"/>
  <c r="K85" i="1"/>
  <c r="K83" i="1"/>
  <c r="K86" i="1"/>
  <c r="K84" i="1"/>
  <c r="AV105" i="10"/>
  <c r="G21" i="10"/>
  <c r="BJ105" i="10"/>
  <c r="BJ106" i="10" s="1"/>
  <c r="BJ107" i="10" s="1"/>
  <c r="BH105" i="10"/>
  <c r="H21" i="10"/>
  <c r="BH106" i="10"/>
  <c r="S105" i="10"/>
  <c r="S106" i="10" s="1"/>
  <c r="S107" i="10" s="1"/>
  <c r="C107" i="10"/>
  <c r="C24" i="10" s="1"/>
  <c r="C23" i="10"/>
  <c r="BI86" i="1"/>
  <c r="BI84" i="1"/>
  <c r="BI83" i="1"/>
  <c r="BI85" i="1"/>
  <c r="BE85" i="1"/>
  <c r="BE83" i="1"/>
  <c r="BE86" i="1"/>
  <c r="BE84" i="1"/>
  <c r="AP86" i="1"/>
  <c r="AP83" i="1"/>
  <c r="AP84" i="1"/>
  <c r="AP85" i="1"/>
  <c r="CH85" i="1"/>
  <c r="CH86" i="1"/>
  <c r="CH83" i="1"/>
  <c r="CH84" i="1"/>
  <c r="CQ27" i="1"/>
  <c r="CQ28" i="1"/>
  <c r="CQ26" i="1"/>
  <c r="CQ24" i="1"/>
  <c r="G27" i="1"/>
  <c r="G28" i="1"/>
  <c r="G26" i="1"/>
  <c r="G24" i="1"/>
  <c r="AU27" i="1"/>
  <c r="AU28" i="1"/>
  <c r="AU26" i="1"/>
  <c r="AU24" i="1"/>
  <c r="CP27" i="1"/>
  <c r="CP24" i="1"/>
  <c r="CP26" i="1"/>
  <c r="CP28" i="1"/>
  <c r="AG27" i="1"/>
  <c r="AG26" i="1"/>
  <c r="AG28" i="1"/>
  <c r="AG24" i="1"/>
  <c r="CO28" i="1"/>
  <c r="CO26" i="1"/>
  <c r="CO24" i="1"/>
  <c r="CO27" i="1"/>
  <c r="M46" i="3"/>
  <c r="D46" i="2"/>
  <c r="D51" i="12" s="1"/>
  <c r="BM117" i="1"/>
  <c r="CQ117" i="1"/>
  <c r="AE117" i="1"/>
  <c r="U25" i="3"/>
  <c r="BH117" i="1"/>
  <c r="S9" i="3"/>
  <c r="BB15" i="1"/>
  <c r="S10" i="3" s="1"/>
  <c r="D42" i="12"/>
  <c r="D101" i="12"/>
  <c r="B9" i="3"/>
  <c r="B9" i="2"/>
  <c r="AI9" i="3"/>
  <c r="CX15" i="1"/>
  <c r="W17" i="1"/>
  <c r="W20" i="1" s="1"/>
  <c r="P17" i="1"/>
  <c r="P20" i="1" s="1"/>
  <c r="BC17" i="1"/>
  <c r="BC20" i="1" s="1"/>
  <c r="L9" i="3"/>
  <c r="AG15" i="1"/>
  <c r="G9" i="3"/>
  <c r="R15" i="1"/>
  <c r="G10" i="3" s="1"/>
  <c r="K9" i="3"/>
  <c r="CH118" i="1"/>
  <c r="CD99" i="16"/>
  <c r="CD100" i="16" s="1"/>
  <c r="CD116" i="1"/>
  <c r="CD118" i="1" s="1"/>
  <c r="F6" i="6"/>
  <c r="D6" i="6"/>
  <c r="C6" i="6"/>
  <c r="BX85" i="1"/>
  <c r="BX83" i="1"/>
  <c r="BX86" i="1"/>
  <c r="BX84" i="1"/>
  <c r="CQ86" i="1"/>
  <c r="CQ84" i="1"/>
  <c r="CQ85" i="1"/>
  <c r="CQ83" i="1"/>
  <c r="D23" i="16"/>
  <c r="D24" i="16" s="1"/>
  <c r="E22" i="16" s="1"/>
  <c r="BV86" i="1"/>
  <c r="BV83" i="1"/>
  <c r="BV84" i="1"/>
  <c r="BV85" i="1"/>
  <c r="BL27" i="1"/>
  <c r="BL28" i="1"/>
  <c r="BL26" i="1"/>
  <c r="BL24" i="1"/>
  <c r="I46" i="3"/>
  <c r="C46" i="2"/>
  <c r="T25" i="3"/>
  <c r="BE117" i="1"/>
  <c r="AD25" i="3"/>
  <c r="CI117" i="1"/>
  <c r="I25" i="2"/>
  <c r="I46" i="12" s="1"/>
  <c r="AZ117" i="1"/>
  <c r="F25" i="2"/>
  <c r="F46" i="12" s="1"/>
  <c r="O9" i="3"/>
  <c r="AP15" i="1"/>
  <c r="O10" i="3" s="1"/>
  <c r="AZ116" i="1"/>
  <c r="AD9" i="3"/>
  <c r="I9" i="2"/>
  <c r="CI15" i="1"/>
  <c r="AC9" i="3"/>
  <c r="CF15" i="1"/>
  <c r="AC10" i="3" s="1"/>
  <c r="F9" i="18"/>
  <c r="G9" i="18" s="1"/>
  <c r="D11" i="6"/>
  <c r="F11" i="6"/>
  <c r="C11" i="6"/>
  <c r="F7" i="18"/>
  <c r="G7" i="18" s="1"/>
  <c r="AD83" i="1"/>
  <c r="AD84" i="1"/>
  <c r="AD85" i="1"/>
  <c r="AD86" i="1"/>
  <c r="CM28" i="1"/>
  <c r="CM26" i="1"/>
  <c r="CM24" i="1"/>
  <c r="CM27" i="1"/>
  <c r="CC27" i="1"/>
  <c r="CC28" i="1"/>
  <c r="CC24" i="1"/>
  <c r="CC26" i="1"/>
  <c r="BP28" i="1"/>
  <c r="BP26" i="1"/>
  <c r="BP24" i="1"/>
  <c r="BP27" i="1"/>
  <c r="AJ28" i="1"/>
  <c r="AJ26" i="1"/>
  <c r="AJ24" i="1"/>
  <c r="AJ27" i="1"/>
  <c r="CI27" i="1"/>
  <c r="CI28" i="1"/>
  <c r="CI26" i="1"/>
  <c r="CI24" i="1"/>
  <c r="AU86" i="1"/>
  <c r="AU84" i="1"/>
  <c r="AU85" i="1"/>
  <c r="AU83" i="1"/>
  <c r="O86" i="1"/>
  <c r="O84" i="1"/>
  <c r="O85" i="1"/>
  <c r="O83" i="1"/>
  <c r="J28" i="1"/>
  <c r="J26" i="1"/>
  <c r="J27" i="1"/>
  <c r="J24" i="1"/>
  <c r="BT27" i="1"/>
  <c r="BT28" i="1"/>
  <c r="BT26" i="1"/>
  <c r="BT24" i="1"/>
  <c r="AF27" i="1"/>
  <c r="AF28" i="1"/>
  <c r="AF26" i="1"/>
  <c r="AF24" i="1"/>
  <c r="BW28" i="1"/>
  <c r="BW26" i="1"/>
  <c r="BW24" i="1"/>
  <c r="BW27" i="1"/>
  <c r="Y27" i="1"/>
  <c r="Y24" i="1"/>
  <c r="Y26" i="1"/>
  <c r="Y28" i="1"/>
  <c r="AT105" i="10"/>
  <c r="AT106" i="10" s="1"/>
  <c r="AT107" i="10" s="1"/>
  <c r="CJ86" i="1"/>
  <c r="CJ84" i="1"/>
  <c r="CJ85" i="1"/>
  <c r="CJ83" i="1"/>
  <c r="AW85" i="1"/>
  <c r="AW83" i="1"/>
  <c r="AW84" i="1"/>
  <c r="AW86" i="1"/>
  <c r="Y85" i="1"/>
  <c r="Y83" i="1"/>
  <c r="Y86" i="1"/>
  <c r="Y84" i="1"/>
  <c r="AG85" i="1"/>
  <c r="AG83" i="1"/>
  <c r="AG84" i="1"/>
  <c r="AG86" i="1"/>
  <c r="AD27" i="1"/>
  <c r="AD24" i="1"/>
  <c r="AD26" i="1"/>
  <c r="AD28" i="1"/>
  <c r="S28" i="1"/>
  <c r="S26" i="1"/>
  <c r="S24" i="1"/>
  <c r="S27" i="1"/>
  <c r="AK28" i="1"/>
  <c r="AK26" i="1"/>
  <c r="AK24" i="1"/>
  <c r="AK27" i="1"/>
  <c r="AY28" i="1"/>
  <c r="AY26" i="1"/>
  <c r="AY24" i="1"/>
  <c r="AY27" i="1"/>
  <c r="AC28" i="1"/>
  <c r="AC26" i="1"/>
  <c r="AC24" i="1"/>
  <c r="AC27" i="1"/>
  <c r="AC46" i="3"/>
  <c r="H46" i="2"/>
  <c r="H51" i="12" s="1"/>
  <c r="AW117" i="1"/>
  <c r="CA117" i="1"/>
  <c r="F25" i="3"/>
  <c r="O117" i="1"/>
  <c r="C25" i="2"/>
  <c r="C46" i="12" s="1"/>
  <c r="F23" i="1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AK25" i="3"/>
  <c r="DD117" i="1"/>
  <c r="AR117" i="1"/>
  <c r="CN116" i="1"/>
  <c r="AR99" i="16"/>
  <c r="AR100" i="16" s="1"/>
  <c r="AR116" i="1"/>
  <c r="AR118" i="1" s="1"/>
  <c r="V9" i="3"/>
  <c r="G9" i="2"/>
  <c r="BK15" i="1"/>
  <c r="H17" i="1"/>
  <c r="H20" i="1" s="1"/>
  <c r="P10" i="3"/>
  <c r="R9" i="3"/>
  <c r="AY15" i="1"/>
  <c r="F9" i="2"/>
  <c r="AN17" i="1"/>
  <c r="AN20" i="1" s="1"/>
  <c r="CJ17" i="1"/>
  <c r="CJ20" i="1" s="1"/>
  <c r="F20" i="1"/>
  <c r="G99" i="16"/>
  <c r="G100" i="16" s="1"/>
  <c r="G116" i="1"/>
  <c r="AX116" i="1"/>
  <c r="AX118" i="1" s="1"/>
  <c r="BU116" i="1"/>
  <c r="N118" i="1"/>
  <c r="BG116" i="1"/>
  <c r="BG118" i="1" s="1"/>
  <c r="E118" i="1"/>
  <c r="BJ83" i="1"/>
  <c r="BJ84" i="1"/>
  <c r="BJ85" i="1"/>
  <c r="BJ86" i="1"/>
  <c r="AR85" i="1"/>
  <c r="AR83" i="1"/>
  <c r="AR86" i="1"/>
  <c r="AR84" i="1"/>
  <c r="R84" i="1"/>
  <c r="R85" i="1"/>
  <c r="R86" i="1"/>
  <c r="R83" i="1"/>
  <c r="P105" i="10"/>
  <c r="P106" i="10" s="1"/>
  <c r="P107" i="10" s="1"/>
  <c r="M86" i="1"/>
  <c r="M84" i="1"/>
  <c r="M83" i="1"/>
  <c r="M85" i="1"/>
  <c r="CH27" i="1"/>
  <c r="CH24" i="1"/>
  <c r="CH26" i="1"/>
  <c r="CH28" i="1"/>
  <c r="W117" i="1"/>
  <c r="CV99" i="16"/>
  <c r="CV116" i="1"/>
  <c r="D99" i="16"/>
  <c r="D116" i="1"/>
  <c r="AE9" i="3"/>
  <c r="CL15" i="1"/>
  <c r="H25" i="3"/>
  <c r="BV116" i="1"/>
  <c r="BV118" i="1" s="1"/>
  <c r="CK116" i="1"/>
  <c r="CK118" i="1" s="1"/>
  <c r="CE116" i="1"/>
  <c r="CE118" i="1" s="1"/>
  <c r="BF116" i="1"/>
  <c r="BF118" i="1" s="1"/>
  <c r="AL118" i="1"/>
  <c r="BO116" i="1"/>
  <c r="BO118" i="1" s="1"/>
  <c r="L44" i="18"/>
  <c r="Q25" i="18"/>
  <c r="P25" i="18" s="1"/>
  <c r="F13" i="18"/>
  <c r="G13" i="18" s="1"/>
  <c r="I44" i="18" s="1"/>
  <c r="CV98" i="16"/>
  <c r="CV100" i="16" s="1"/>
  <c r="N27" i="1"/>
  <c r="N26" i="1"/>
  <c r="N28" i="1"/>
  <c r="N24" i="1"/>
  <c r="CE85" i="1"/>
  <c r="CE83" i="1"/>
  <c r="CE86" i="1"/>
  <c r="CE84" i="1"/>
  <c r="BU85" i="1"/>
  <c r="BU83" i="1"/>
  <c r="BU86" i="1"/>
  <c r="BU84" i="1"/>
  <c r="AX84" i="1"/>
  <c r="AX85" i="1"/>
  <c r="AX86" i="1"/>
  <c r="AX83" i="1"/>
  <c r="BP85" i="1"/>
  <c r="BP83" i="1"/>
  <c r="BP84" i="1"/>
  <c r="BP86" i="1"/>
  <c r="AJ85" i="1"/>
  <c r="AJ83" i="1"/>
  <c r="AJ84" i="1"/>
  <c r="AJ86" i="1"/>
  <c r="CI86" i="1"/>
  <c r="CI84" i="1"/>
  <c r="CI85" i="1"/>
  <c r="CI83" i="1"/>
  <c r="AM27" i="1"/>
  <c r="AM28" i="1"/>
  <c r="AM26" i="1"/>
  <c r="AM24" i="1"/>
  <c r="G86" i="1"/>
  <c r="G84" i="1"/>
  <c r="G85" i="1"/>
  <c r="G83" i="1"/>
  <c r="CL86" i="1"/>
  <c r="CL83" i="1"/>
  <c r="CL84" i="1"/>
  <c r="CL85" i="1"/>
  <c r="BT86" i="1"/>
  <c r="BT84" i="1"/>
  <c r="BT85" i="1"/>
  <c r="BT83" i="1"/>
  <c r="X86" i="1"/>
  <c r="X84" i="1"/>
  <c r="X85" i="1"/>
  <c r="X83" i="1"/>
  <c r="BO28" i="1"/>
  <c r="BO26" i="1"/>
  <c r="BO24" i="1"/>
  <c r="BO27" i="1"/>
  <c r="I85" i="1"/>
  <c r="I83" i="1"/>
  <c r="I86" i="1"/>
  <c r="I84" i="1"/>
  <c r="D98" i="16"/>
  <c r="AL105" i="10"/>
  <c r="F22" i="10" s="1"/>
  <c r="BT106" i="10"/>
  <c r="N83" i="1"/>
  <c r="N84" i="1"/>
  <c r="N85" i="1"/>
  <c r="N86" i="1"/>
  <c r="CO86" i="1"/>
  <c r="CO84" i="1"/>
  <c r="CO83" i="1"/>
  <c r="CO85" i="1"/>
  <c r="BB85" i="1"/>
  <c r="BB86" i="1"/>
  <c r="BB83" i="1"/>
  <c r="BB84" i="1"/>
  <c r="BR85" i="1"/>
  <c r="BR86" i="1"/>
  <c r="BR83" i="1"/>
  <c r="BR84" i="1"/>
  <c r="AH28" i="1"/>
  <c r="AH26" i="1"/>
  <c r="AH27" i="1"/>
  <c r="AH24" i="1"/>
  <c r="BZ27" i="1"/>
  <c r="BZ26" i="1"/>
  <c r="BZ28" i="1"/>
  <c r="BZ24" i="1"/>
  <c r="BE27" i="1"/>
  <c r="BE26" i="1"/>
  <c r="BE28" i="1"/>
  <c r="BE24" i="1"/>
  <c r="BV28" i="1"/>
  <c r="BV26" i="1"/>
  <c r="BV27" i="1"/>
  <c r="BV24" i="1"/>
  <c r="BI28" i="1"/>
  <c r="BI26" i="1"/>
  <c r="BI24" i="1"/>
  <c r="BI27" i="1"/>
  <c r="B13" i="6"/>
  <c r="N5" i="6"/>
  <c r="E46" i="3"/>
  <c r="B46" i="2"/>
  <c r="AJ25" i="3"/>
  <c r="DA117" i="1"/>
  <c r="AO117" i="1"/>
  <c r="BS117" i="1"/>
  <c r="G117" i="1"/>
  <c r="B25" i="2"/>
  <c r="B46" i="12" s="1"/>
  <c r="B49" i="16"/>
  <c r="C20" i="17" s="1"/>
  <c r="C24" i="17" s="1"/>
  <c r="CV117" i="1"/>
  <c r="J25" i="2"/>
  <c r="M25" i="3"/>
  <c r="AJ117" i="1"/>
  <c r="F110" i="1"/>
  <c r="AG9" i="3"/>
  <c r="CR15" i="1"/>
  <c r="AG10" i="3" s="1"/>
  <c r="Q9" i="3"/>
  <c r="AV15" i="1"/>
  <c r="E9" i="3"/>
  <c r="L15" i="1"/>
  <c r="AF17" i="1"/>
  <c r="AF20" i="1" s="1"/>
  <c r="CB17" i="1"/>
  <c r="CB20" i="1" s="1"/>
  <c r="U9" i="3"/>
  <c r="BH15" i="1"/>
  <c r="H9" i="3"/>
  <c r="U15" i="1"/>
  <c r="C25" i="3"/>
  <c r="X25" i="3"/>
  <c r="BI118" i="1"/>
  <c r="AP17" i="1"/>
  <c r="AT118" i="1"/>
  <c r="BM116" i="1"/>
  <c r="BM118" i="1" s="1"/>
  <c r="CP118" i="1"/>
  <c r="AK118" i="1"/>
  <c r="AY17" i="1"/>
  <c r="CB27" i="1"/>
  <c r="CB28" i="1"/>
  <c r="CB26" i="1"/>
  <c r="CB24" i="1"/>
  <c r="BQ86" i="1"/>
  <c r="BQ84" i="1"/>
  <c r="BQ85" i="1"/>
  <c r="BQ83" i="1"/>
  <c r="D20" i="16"/>
  <c r="G108" i="1" s="1"/>
  <c r="D27" i="11" s="1"/>
  <c r="D28" i="11" s="1"/>
  <c r="F7" i="6"/>
  <c r="D7" i="6"/>
  <c r="C7" i="6"/>
  <c r="CS85" i="1"/>
  <c r="CS83" i="1"/>
  <c r="CS84" i="1"/>
  <c r="CS86" i="1"/>
  <c r="BG28" i="1"/>
  <c r="BG26" i="1"/>
  <c r="BG24" i="1"/>
  <c r="BG27" i="1"/>
  <c r="BU27" i="1"/>
  <c r="BU99" i="16" s="1"/>
  <c r="BU100" i="16" s="1"/>
  <c r="BU24" i="1"/>
  <c r="BU26" i="1"/>
  <c r="BU28" i="1"/>
  <c r="CN28" i="1"/>
  <c r="CN26" i="1"/>
  <c r="CN24" i="1"/>
  <c r="CN27" i="1"/>
  <c r="BH28" i="1"/>
  <c r="BH26" i="1"/>
  <c r="BH24" i="1"/>
  <c r="BH27" i="1"/>
  <c r="AB28" i="1"/>
  <c r="AB26" i="1"/>
  <c r="AB24" i="1"/>
  <c r="AB27" i="1"/>
  <c r="CA27" i="1"/>
  <c r="CA28" i="1"/>
  <c r="CA26" i="1"/>
  <c r="CA24" i="1"/>
  <c r="AM86" i="1"/>
  <c r="AM84" i="1"/>
  <c r="AM85" i="1"/>
  <c r="AM83" i="1"/>
  <c r="CD28" i="1"/>
  <c r="CD26" i="1"/>
  <c r="CD24" i="1"/>
  <c r="CD27" i="1"/>
  <c r="BD86" i="1"/>
  <c r="BD84" i="1"/>
  <c r="BD85" i="1"/>
  <c r="BD83" i="1"/>
  <c r="P27" i="1"/>
  <c r="P28" i="1"/>
  <c r="P26" i="1"/>
  <c r="P24" i="1"/>
  <c r="AQ85" i="1"/>
  <c r="AQ83" i="1"/>
  <c r="AQ86" i="1"/>
  <c r="AQ84" i="1"/>
  <c r="AH84" i="1"/>
  <c r="AH85" i="1"/>
  <c r="AH86" i="1"/>
  <c r="AH83" i="1"/>
  <c r="AD105" i="10"/>
  <c r="E22" i="10" s="1"/>
  <c r="CC85" i="1"/>
  <c r="CC83" i="1"/>
  <c r="CC84" i="1"/>
  <c r="CC86" i="1"/>
  <c r="V85" i="1"/>
  <c r="V86" i="1"/>
  <c r="V83" i="1"/>
  <c r="V84" i="1"/>
  <c r="BZ83" i="1"/>
  <c r="BZ84" i="1"/>
  <c r="BZ85" i="1"/>
  <c r="BZ86" i="1"/>
  <c r="BA86" i="1"/>
  <c r="BA84" i="1"/>
  <c r="BA85" i="1"/>
  <c r="BA83" i="1"/>
  <c r="BB27" i="1"/>
  <c r="BB26" i="1"/>
  <c r="BB28" i="1"/>
  <c r="BB24" i="1"/>
  <c r="BF28" i="1"/>
  <c r="BF26" i="1"/>
  <c r="BF27" i="1"/>
  <c r="BF24" i="1"/>
  <c r="CE28" i="1"/>
  <c r="CE26" i="1"/>
  <c r="CE24" i="1"/>
  <c r="CE27" i="1"/>
  <c r="CT28" i="1"/>
  <c r="CT26" i="1"/>
  <c r="CT27" i="1"/>
  <c r="CT24" i="1"/>
  <c r="CG28" i="1"/>
  <c r="CG26" i="1"/>
  <c r="CG24" i="1"/>
  <c r="CG27" i="1"/>
  <c r="F98" i="16"/>
  <c r="F158" i="1"/>
  <c r="F159" i="1" s="1"/>
  <c r="G155" i="1" s="1"/>
  <c r="F154" i="1"/>
  <c r="G150" i="1" s="1"/>
  <c r="CS117" i="1"/>
  <c r="L25" i="3"/>
  <c r="AG117" i="1"/>
  <c r="V25" i="3"/>
  <c r="BK117" i="1"/>
  <c r="G25" i="2"/>
  <c r="G46" i="12" s="1"/>
  <c r="CN117" i="1"/>
  <c r="AB117" i="1"/>
  <c r="D25" i="2"/>
  <c r="D46" i="12" s="1"/>
  <c r="C27" i="17"/>
  <c r="C10" i="17"/>
  <c r="E11" i="1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AJ9" i="3"/>
  <c r="DA15" i="1"/>
  <c r="Z9" i="3"/>
  <c r="BW15" i="1"/>
  <c r="BW17" i="1" s="1"/>
  <c r="H9" i="2"/>
  <c r="AK9" i="3"/>
  <c r="DD15" i="1"/>
  <c r="D9" i="3"/>
  <c r="I15" i="1"/>
  <c r="B10" i="2" s="1"/>
  <c r="B41" i="12" s="1"/>
  <c r="K25" i="3"/>
  <c r="AD20" i="1"/>
  <c r="AF25" i="3"/>
  <c r="E113" i="1"/>
  <c r="C9" i="3"/>
  <c r="AH116" i="1"/>
  <c r="AH118" i="1" s="1"/>
  <c r="AW99" i="16"/>
  <c r="AW100" i="16" s="1"/>
  <c r="AW116" i="1"/>
  <c r="AW118" i="1" s="1"/>
  <c r="CW118" i="1"/>
  <c r="DF118" i="1"/>
  <c r="AI116" i="1"/>
  <c r="AI118" i="1" s="1"/>
  <c r="CK27" i="1"/>
  <c r="CK24" i="1"/>
  <c r="CK26" i="1"/>
  <c r="CK28" i="1"/>
  <c r="L85" i="1"/>
  <c r="L83" i="1"/>
  <c r="L86" i="1"/>
  <c r="L84" i="1"/>
  <c r="AF86" i="1"/>
  <c r="AF84" i="1"/>
  <c r="AF83" i="1"/>
  <c r="AF85" i="1"/>
  <c r="J86" i="1"/>
  <c r="J83" i="1"/>
  <c r="J84" i="1"/>
  <c r="J85" i="1"/>
  <c r="F9" i="6"/>
  <c r="D9" i="6"/>
  <c r="C9" i="6"/>
  <c r="Q30" i="18"/>
  <c r="P30" i="18" s="1"/>
  <c r="CK98" i="16"/>
  <c r="C27" i="11"/>
  <c r="C28" i="11" s="1"/>
  <c r="BG85" i="1"/>
  <c r="BG83" i="1"/>
  <c r="BG86" i="1"/>
  <c r="BG84" i="1"/>
  <c r="AY85" i="1"/>
  <c r="AY83" i="1"/>
  <c r="AY86" i="1"/>
  <c r="AY84" i="1"/>
  <c r="BM27" i="1"/>
  <c r="BM26" i="1"/>
  <c r="BM24" i="1"/>
  <c r="BM28" i="1"/>
  <c r="CN85" i="1"/>
  <c r="CN83" i="1"/>
  <c r="CN86" i="1"/>
  <c r="CN84" i="1"/>
  <c r="BH85" i="1"/>
  <c r="BH83" i="1"/>
  <c r="BH86" i="1"/>
  <c r="BH84" i="1"/>
  <c r="AB85" i="1"/>
  <c r="AB83" i="1"/>
  <c r="AB86" i="1"/>
  <c r="AB84" i="1"/>
  <c r="BN84" i="1"/>
  <c r="BN85" i="1"/>
  <c r="BN86" i="1"/>
  <c r="BN83" i="1"/>
  <c r="CA86" i="1"/>
  <c r="CA84" i="1"/>
  <c r="CA85" i="1"/>
  <c r="CA83" i="1"/>
  <c r="AE27" i="1"/>
  <c r="AE28" i="1"/>
  <c r="AE26" i="1"/>
  <c r="AE24" i="1"/>
  <c r="BN28" i="1"/>
  <c r="BN26" i="1"/>
  <c r="BN24" i="1"/>
  <c r="BN27" i="1"/>
  <c r="BD27" i="1"/>
  <c r="BD28" i="1"/>
  <c r="BD26" i="1"/>
  <c r="BD24" i="1"/>
  <c r="P86" i="1"/>
  <c r="P84" i="1"/>
  <c r="P83" i="1"/>
  <c r="P85" i="1"/>
  <c r="AI85" i="1"/>
  <c r="AI83" i="1"/>
  <c r="AI86" i="1"/>
  <c r="AI84" i="1"/>
  <c r="CF107" i="10"/>
  <c r="CH105" i="10"/>
  <c r="J22" i="10" s="1"/>
  <c r="V105" i="10"/>
  <c r="V106" i="10" s="1"/>
  <c r="V107" i="10" s="1"/>
  <c r="CJ27" i="1"/>
  <c r="CJ28" i="1"/>
  <c r="CJ26" i="1"/>
  <c r="CJ24" i="1"/>
  <c r="AC86" i="1"/>
  <c r="AC84" i="1"/>
  <c r="AC83" i="1"/>
  <c r="AC85" i="1"/>
  <c r="AK86" i="1"/>
  <c r="AK84" i="1"/>
  <c r="AK85" i="1"/>
  <c r="AK83" i="1"/>
  <c r="BF86" i="1"/>
  <c r="BF83" i="1"/>
  <c r="BF84" i="1"/>
  <c r="BF85" i="1"/>
  <c r="BY86" i="1"/>
  <c r="BY84" i="1"/>
  <c r="BY83" i="1"/>
  <c r="BY85" i="1"/>
  <c r="BS27" i="1"/>
  <c r="BS28" i="1"/>
  <c r="BS26" i="1"/>
  <c r="BS24" i="1"/>
  <c r="AL27" i="1"/>
  <c r="AL26" i="1"/>
  <c r="AL28" i="1"/>
  <c r="AL24" i="1"/>
  <c r="V27" i="1"/>
  <c r="V24" i="1"/>
  <c r="V26" i="1"/>
  <c r="V28" i="1"/>
  <c r="AA28" i="1"/>
  <c r="AA26" i="1"/>
  <c r="AA24" i="1"/>
  <c r="AA27" i="1"/>
  <c r="U28" i="1"/>
  <c r="U26" i="1"/>
  <c r="U24" i="1"/>
  <c r="U27" i="1"/>
  <c r="U46" i="3"/>
  <c r="F46" i="2"/>
  <c r="F51" i="12" s="1"/>
  <c r="D42" i="3"/>
  <c r="L135" i="1"/>
  <c r="L137" i="1" s="1"/>
  <c r="M135" i="1" s="1"/>
  <c r="M137" i="1" s="1"/>
  <c r="N135" i="1" s="1"/>
  <c r="N137" i="1" s="1"/>
  <c r="Y46" i="3"/>
  <c r="G46" i="2"/>
  <c r="CK117" i="1"/>
  <c r="Y117" i="1"/>
  <c r="BC117" i="1"/>
  <c r="AC25" i="3"/>
  <c r="CF117" i="1"/>
  <c r="T117" i="1"/>
  <c r="B92" i="16"/>
  <c r="B69" i="16"/>
  <c r="B66" i="16"/>
  <c r="B63" i="16"/>
  <c r="B60" i="16"/>
  <c r="B87" i="16"/>
  <c r="B73" i="16"/>
  <c r="B68" i="16"/>
  <c r="B54" i="16"/>
  <c r="B83" i="16"/>
  <c r="B81" i="16"/>
  <c r="B76" i="16"/>
  <c r="B62" i="16"/>
  <c r="B55" i="16"/>
  <c r="B86" i="16"/>
  <c r="B79" i="16"/>
  <c r="B72" i="16"/>
  <c r="B65" i="16"/>
  <c r="B58" i="16"/>
  <c r="B82" i="16"/>
  <c r="B71" i="16"/>
  <c r="B57" i="16"/>
  <c r="B78" i="16"/>
  <c r="B67" i="16"/>
  <c r="B56" i="16"/>
  <c r="B53" i="16"/>
  <c r="B90" i="16"/>
  <c r="B59" i="16"/>
  <c r="B84" i="16"/>
  <c r="B75" i="16"/>
  <c r="B48" i="16"/>
  <c r="C13" i="17" s="1"/>
  <c r="D13" i="17" s="1"/>
  <c r="B74" i="16"/>
  <c r="B91" i="16"/>
  <c r="B77" i="16"/>
  <c r="B89" i="16"/>
  <c r="B80" i="16"/>
  <c r="B61" i="16"/>
  <c r="B85" i="16"/>
  <c r="B64" i="16"/>
  <c r="B88" i="16"/>
  <c r="B70" i="16"/>
  <c r="BX99" i="16"/>
  <c r="BX100" i="16" s="1"/>
  <c r="BX116" i="1"/>
  <c r="AB116" i="1"/>
  <c r="AB118" i="1" s="1"/>
  <c r="B101" i="12"/>
  <c r="B42" i="12"/>
  <c r="AA9" i="3"/>
  <c r="BZ15" i="1"/>
  <c r="N9" i="3"/>
  <c r="E9" i="2"/>
  <c r="AM15" i="1"/>
  <c r="AM17" i="1" s="1"/>
  <c r="Q25" i="3"/>
  <c r="M9" i="3"/>
  <c r="AJ15" i="1"/>
  <c r="CY17" i="1"/>
  <c r="CY20" i="1" s="1"/>
  <c r="S25" i="3"/>
  <c r="R17" i="1"/>
  <c r="BB17" i="1"/>
  <c r="Z116" i="1"/>
  <c r="Z118" i="1" s="1"/>
  <c r="AO116" i="1"/>
  <c r="AO118" i="1" s="1"/>
  <c r="CG118" i="1"/>
  <c r="S99" i="16"/>
  <c r="S100" i="16" s="1"/>
  <c r="S116" i="1"/>
  <c r="S118" i="1" s="1"/>
  <c r="BO85" i="1"/>
  <c r="BO83" i="1"/>
  <c r="BO86" i="1"/>
  <c r="BO84" i="1"/>
  <c r="BC86" i="1"/>
  <c r="BC84" i="1"/>
  <c r="BC85" i="1"/>
  <c r="BC83" i="1"/>
  <c r="M28" i="1"/>
  <c r="M26" i="1"/>
  <c r="M24" i="1"/>
  <c r="M27" i="1"/>
  <c r="Q45" i="18"/>
  <c r="P45" i="18" s="1"/>
  <c r="Q41" i="18"/>
  <c r="P41" i="18" s="1"/>
  <c r="AI28" i="1"/>
  <c r="AI26" i="1"/>
  <c r="AI24" i="1"/>
  <c r="AI27" i="1"/>
  <c r="S85" i="1"/>
  <c r="S83" i="1"/>
  <c r="S86" i="1"/>
  <c r="S84" i="1"/>
  <c r="CK85" i="1"/>
  <c r="CK83" i="1"/>
  <c r="CK86" i="1"/>
  <c r="CK84" i="1"/>
  <c r="AO27" i="1"/>
  <c r="AO26" i="1"/>
  <c r="AO28" i="1"/>
  <c r="AO24" i="1"/>
  <c r="CF28" i="1"/>
  <c r="CF26" i="1"/>
  <c r="CF24" i="1"/>
  <c r="CF27" i="1"/>
  <c r="AZ28" i="1"/>
  <c r="AZ26" i="1"/>
  <c r="AZ24" i="1"/>
  <c r="AZ27" i="1"/>
  <c r="T28" i="1"/>
  <c r="T26" i="1"/>
  <c r="T24" i="1"/>
  <c r="T27" i="1"/>
  <c r="AX28" i="1"/>
  <c r="AX26" i="1"/>
  <c r="AX24" i="1"/>
  <c r="AX27" i="1"/>
  <c r="BS86" i="1"/>
  <c r="BS84" i="1"/>
  <c r="BS85" i="1"/>
  <c r="BS83" i="1"/>
  <c r="AE86" i="1"/>
  <c r="AE84" i="1"/>
  <c r="AE85" i="1"/>
  <c r="AE83" i="1"/>
  <c r="F5" i="6"/>
  <c r="D5" i="6"/>
  <c r="C5" i="6"/>
  <c r="AP28" i="1"/>
  <c r="AP26" i="1"/>
  <c r="AP27" i="1"/>
  <c r="AP24" i="1"/>
  <c r="CR86" i="1"/>
  <c r="CR84" i="1"/>
  <c r="CR83" i="1"/>
  <c r="CR85" i="1"/>
  <c r="AV27" i="1"/>
  <c r="AV28" i="1"/>
  <c r="AV26" i="1"/>
  <c r="AV24" i="1"/>
  <c r="H86" i="1"/>
  <c r="H84" i="1"/>
  <c r="H85" i="1"/>
  <c r="H83" i="1"/>
  <c r="AA85" i="1"/>
  <c r="AA83" i="1"/>
  <c r="AA86" i="1"/>
  <c r="AA84" i="1"/>
  <c r="BZ105" i="10"/>
  <c r="BZ106" i="10" s="1"/>
  <c r="BZ107" i="10" s="1"/>
  <c r="N105" i="10"/>
  <c r="D22" i="10" s="1"/>
  <c r="D21" i="10"/>
  <c r="N106" i="10"/>
  <c r="N107" i="10" s="1"/>
  <c r="BL86" i="1"/>
  <c r="BL84" i="1"/>
  <c r="BL83" i="1"/>
  <c r="BL85" i="1"/>
  <c r="L106" i="10"/>
  <c r="J21" i="10"/>
  <c r="I21" i="10"/>
  <c r="C21" i="10"/>
  <c r="U86" i="1"/>
  <c r="U84" i="1"/>
  <c r="U85" i="1"/>
  <c r="U83" i="1"/>
  <c r="CT84" i="1"/>
  <c r="CT85" i="1"/>
  <c r="CT86" i="1"/>
  <c r="CT83" i="1"/>
  <c r="BW85" i="1"/>
  <c r="BW83" i="1"/>
  <c r="BW86" i="1"/>
  <c r="BW84" i="1"/>
  <c r="CD84" i="1"/>
  <c r="CD85" i="1"/>
  <c r="CD86" i="1"/>
  <c r="CD83" i="1"/>
  <c r="AN27" i="1"/>
  <c r="AN28" i="1"/>
  <c r="AN26" i="1"/>
  <c r="AN24" i="1"/>
  <c r="BY28" i="1"/>
  <c r="BY26" i="1"/>
  <c r="BY24" i="1"/>
  <c r="BY27" i="1"/>
  <c r="AQ28" i="1"/>
  <c r="AQ26" i="1"/>
  <c r="AQ24" i="1"/>
  <c r="AQ27" i="1"/>
  <c r="AS28" i="1"/>
  <c r="AS26" i="1"/>
  <c r="AS24" i="1"/>
  <c r="AS27" i="1"/>
  <c r="BA28" i="1"/>
  <c r="BA26" i="1"/>
  <c r="BA24" i="1"/>
  <c r="BA27" i="1"/>
  <c r="AB25" i="3"/>
  <c r="CC117" i="1"/>
  <c r="Q117" i="1"/>
  <c r="AU117" i="1"/>
  <c r="J25" i="3"/>
  <c r="BX117" i="1"/>
  <c r="H25" i="2"/>
  <c r="H46" i="12" s="1"/>
  <c r="E25" i="3"/>
  <c r="L117" i="1"/>
  <c r="Z25" i="3"/>
  <c r="B10" i="17"/>
  <c r="B27" i="17"/>
  <c r="D6" i="17"/>
  <c r="AF9" i="3"/>
  <c r="CO15" i="1"/>
  <c r="AF10" i="3" s="1"/>
  <c r="BP99" i="16"/>
  <c r="BP100" i="16" s="1"/>
  <c r="BP116" i="1"/>
  <c r="T116" i="1"/>
  <c r="T118" i="1" s="1"/>
  <c r="F9" i="3"/>
  <c r="C9" i="2"/>
  <c r="O15" i="1"/>
  <c r="BS116" i="1"/>
  <c r="W9" i="3"/>
  <c r="BN15" i="1"/>
  <c r="G25" i="3"/>
  <c r="AH9" i="3"/>
  <c r="CU15" i="1"/>
  <c r="CU17" i="1" s="1"/>
  <c r="J9" i="2"/>
  <c r="BL17" i="1"/>
  <c r="BL20" i="1" s="1"/>
  <c r="DE99" i="16"/>
  <c r="DE100" i="16" s="1"/>
  <c r="DE116" i="1"/>
  <c r="DE118" i="1" s="1"/>
  <c r="CQ17" i="1"/>
  <c r="CQ20" i="1" s="1"/>
  <c r="AA25" i="3"/>
  <c r="X9" i="3"/>
  <c r="BQ15" i="1"/>
  <c r="X10" i="3" s="1"/>
  <c r="BQ17" i="1"/>
  <c r="J116" i="1"/>
  <c r="J118" i="1" s="1"/>
  <c r="Y116" i="1"/>
  <c r="Y118" i="1" s="1"/>
  <c r="AC118" i="1"/>
  <c r="DB99" i="16"/>
  <c r="DB100" i="16" s="1"/>
  <c r="DB116" i="1"/>
  <c r="DB118" i="1" s="1"/>
  <c r="BR17" i="1"/>
  <c r="BR20" i="1" s="1"/>
  <c r="K116" i="1"/>
  <c r="K118" i="1" s="1"/>
  <c r="BA118" i="1"/>
  <c r="O27" i="1"/>
  <c r="O28" i="1"/>
  <c r="O26" i="1"/>
  <c r="O24" i="1"/>
  <c r="BB105" i="10"/>
  <c r="BB106" i="10" s="1"/>
  <c r="BB107" i="10" s="1"/>
  <c r="Q27" i="1"/>
  <c r="Q28" i="1"/>
  <c r="Q24" i="1"/>
  <c r="Q26" i="1"/>
  <c r="O22" i="18"/>
  <c r="Q22" i="18" s="1"/>
  <c r="P22" i="18" s="1"/>
  <c r="Q31" i="18"/>
  <c r="P31" i="18" s="1"/>
  <c r="AU98" i="16"/>
  <c r="BV98" i="16"/>
  <c r="D26" i="16"/>
  <c r="D27" i="16"/>
  <c r="E25" i="16" s="1"/>
  <c r="CP83" i="1"/>
  <c r="CP84" i="1"/>
  <c r="CP85" i="1"/>
  <c r="CP86" i="1"/>
  <c r="BM85" i="1"/>
  <c r="BM83" i="1"/>
  <c r="BM84" i="1"/>
  <c r="BM86" i="1"/>
  <c r="AO85" i="1"/>
  <c r="AO83" i="1"/>
  <c r="AO86" i="1"/>
  <c r="AO84" i="1"/>
  <c r="CF85" i="1"/>
  <c r="CF83" i="1"/>
  <c r="CF84" i="1"/>
  <c r="CF86" i="1"/>
  <c r="AZ85" i="1"/>
  <c r="AZ83" i="1"/>
  <c r="AZ84" i="1"/>
  <c r="AZ86" i="1"/>
  <c r="T85" i="1"/>
  <c r="T83" i="1"/>
  <c r="T84" i="1"/>
  <c r="T86" i="1"/>
  <c r="BK27" i="1"/>
  <c r="BK28" i="1"/>
  <c r="BK26" i="1"/>
  <c r="BK24" i="1"/>
  <c r="W27" i="1"/>
  <c r="W28" i="1"/>
  <c r="W26" i="1"/>
  <c r="W24" i="1"/>
  <c r="Z86" i="1"/>
  <c r="Z83" i="1"/>
  <c r="Z84" i="1"/>
  <c r="Z85" i="1"/>
  <c r="CR27" i="1"/>
  <c r="CR28" i="1"/>
  <c r="CR26" i="1"/>
  <c r="CR24" i="1"/>
  <c r="AV86" i="1"/>
  <c r="AV84" i="1"/>
  <c r="AV83" i="1"/>
  <c r="AV85" i="1"/>
  <c r="H27" i="1"/>
  <c r="H28" i="1"/>
  <c r="H26" i="1"/>
  <c r="H24" i="1"/>
  <c r="K28" i="1"/>
  <c r="K26" i="1"/>
  <c r="K24" i="1"/>
  <c r="K27" i="1"/>
  <c r="CB105" i="10"/>
  <c r="CB106" i="10" s="1"/>
  <c r="CB107" i="10" s="1"/>
  <c r="BR105" i="10"/>
  <c r="BR106" i="10" s="1"/>
  <c r="BR107" i="10" s="1"/>
  <c r="X27" i="1"/>
  <c r="X28" i="1"/>
  <c r="X26" i="1"/>
  <c r="X24" i="1"/>
  <c r="B104" i="10"/>
  <c r="AS86" i="1"/>
  <c r="AS84" i="1"/>
  <c r="AS83" i="1"/>
  <c r="AS85" i="1"/>
  <c r="AL85" i="1"/>
  <c r="AL86" i="1"/>
  <c r="AL83" i="1"/>
  <c r="AL84" i="1"/>
  <c r="Q85" i="1"/>
  <c r="Q83" i="1"/>
  <c r="Q84" i="1"/>
  <c r="Q86" i="1"/>
  <c r="AT83" i="1"/>
  <c r="AT84" i="1"/>
  <c r="AT85" i="1"/>
  <c r="AT86" i="1"/>
  <c r="CG86" i="1"/>
  <c r="CG84" i="1"/>
  <c r="CG85" i="1"/>
  <c r="CG83" i="1"/>
  <c r="BC27" i="1"/>
  <c r="BC28" i="1"/>
  <c r="BC26" i="1"/>
  <c r="BC24" i="1"/>
  <c r="I27" i="1"/>
  <c r="I24" i="1"/>
  <c r="I26" i="1"/>
  <c r="I28" i="1"/>
  <c r="BQ28" i="1"/>
  <c r="BQ26" i="1"/>
  <c r="BQ24" i="1"/>
  <c r="BQ27" i="1"/>
  <c r="BJ27" i="1"/>
  <c r="BJ26" i="1"/>
  <c r="BJ24" i="1"/>
  <c r="BJ28" i="1"/>
  <c r="AT27" i="1"/>
  <c r="AT26" i="1"/>
  <c r="AT28" i="1"/>
  <c r="AT24" i="1"/>
  <c r="AK46" i="3"/>
  <c r="J46" i="2"/>
  <c r="Q46" i="3"/>
  <c r="E46" i="2"/>
  <c r="BU117" i="1"/>
  <c r="D25" i="3"/>
  <c r="I117" i="1"/>
  <c r="CY117" i="1"/>
  <c r="N25" i="3"/>
  <c r="AM117" i="1"/>
  <c r="E25" i="2"/>
  <c r="E46" i="12" s="1"/>
  <c r="BP117" i="1"/>
  <c r="D117" i="1"/>
  <c r="D113" i="1"/>
  <c r="R25" i="3"/>
  <c r="AG25" i="3"/>
  <c r="AB9" i="3"/>
  <c r="CC15" i="1"/>
  <c r="AB10" i="3" s="1"/>
  <c r="Y9" i="3"/>
  <c r="BT15" i="1"/>
  <c r="Y10" i="3" s="1"/>
  <c r="I9" i="3"/>
  <c r="X15" i="1"/>
  <c r="AE116" i="1"/>
  <c r="AE118" i="1" s="1"/>
  <c r="J9" i="3"/>
  <c r="AA15" i="1"/>
  <c r="D9" i="2"/>
  <c r="O25" i="3"/>
  <c r="CA17" i="1"/>
  <c r="CA20" i="1" s="1"/>
  <c r="CZ17" i="1"/>
  <c r="CZ20" i="1" s="1"/>
  <c r="BD17" i="1"/>
  <c r="BD20" i="1" s="1"/>
  <c r="CS116" i="1"/>
  <c r="CS118" i="1" s="1"/>
  <c r="AI25" i="3"/>
  <c r="P9" i="3"/>
  <c r="B26" i="3"/>
  <c r="T9" i="3"/>
  <c r="BE15" i="1"/>
  <c r="T10" i="3" s="1"/>
  <c r="K10" i="3"/>
  <c r="BY118" i="1"/>
  <c r="Q116" i="1"/>
  <c r="Q118" i="1" s="1"/>
  <c r="BJ118" i="1"/>
  <c r="M118" i="1"/>
  <c r="CT98" i="16"/>
  <c r="CT116" i="1"/>
  <c r="CT118" i="1" s="1"/>
  <c r="CM116" i="1"/>
  <c r="CM118" i="1" s="1"/>
  <c r="C17" i="1"/>
  <c r="Q99" i="16" l="1"/>
  <c r="Q100" i="16" s="1"/>
  <c r="CH106" i="10"/>
  <c r="CH107" i="10" s="1"/>
  <c r="Z99" i="16"/>
  <c r="Z100" i="16" s="1"/>
  <c r="C13" i="6"/>
  <c r="T99" i="16"/>
  <c r="T100" i="16" s="1"/>
  <c r="BS99" i="16"/>
  <c r="BS100" i="16" s="1"/>
  <c r="AL106" i="10"/>
  <c r="AL107" i="10" s="1"/>
  <c r="F24" i="10" s="1"/>
  <c r="CM99" i="16"/>
  <c r="CM100" i="16" s="1"/>
  <c r="Q32" i="18"/>
  <c r="P32" i="18" s="1"/>
  <c r="AU100" i="16"/>
  <c r="BP118" i="1"/>
  <c r="D13" i="6"/>
  <c r="CK99" i="16"/>
  <c r="BG99" i="16"/>
  <c r="BG100" i="16" s="1"/>
  <c r="CF17" i="1"/>
  <c r="CF20" i="1" s="1"/>
  <c r="D20" i="17"/>
  <c r="D27" i="17" s="1"/>
  <c r="BM99" i="16"/>
  <c r="BM100" i="16" s="1"/>
  <c r="Y99" i="16"/>
  <c r="Y100" i="16" s="1"/>
  <c r="J99" i="16"/>
  <c r="J100" i="16" s="1"/>
  <c r="P12" i="3"/>
  <c r="K99" i="16"/>
  <c r="K100" i="16" s="1"/>
  <c r="BS118" i="1"/>
  <c r="AE99" i="16"/>
  <c r="AE100" i="16" s="1"/>
  <c r="AH99" i="16"/>
  <c r="AH100" i="16" s="1"/>
  <c r="BE17" i="1"/>
  <c r="BX118" i="1"/>
  <c r="K12" i="3"/>
  <c r="CT99" i="16"/>
  <c r="BF99" i="16"/>
  <c r="BF100" i="16" s="1"/>
  <c r="AU116" i="1"/>
  <c r="F70" i="12"/>
  <c r="I51" i="12"/>
  <c r="CS99" i="16"/>
  <c r="CS100" i="16" s="1"/>
  <c r="V116" i="1"/>
  <c r="V118" i="1" s="1"/>
  <c r="V98" i="16"/>
  <c r="N12" i="3"/>
  <c r="AM20" i="1"/>
  <c r="C29" i="11"/>
  <c r="D29" i="11" s="1"/>
  <c r="AH12" i="3"/>
  <c r="CU20" i="1"/>
  <c r="J10" i="3"/>
  <c r="D10" i="2"/>
  <c r="D41" i="12" s="1"/>
  <c r="AA17" i="1"/>
  <c r="W10" i="3"/>
  <c r="BN17" i="1"/>
  <c r="BA99" i="16"/>
  <c r="BA100" i="16" s="1"/>
  <c r="AC99" i="16"/>
  <c r="AC100" i="16" s="1"/>
  <c r="BC99" i="16"/>
  <c r="BC116" i="1"/>
  <c r="BC118" i="1" s="1"/>
  <c r="BC98" i="16"/>
  <c r="Z12" i="3"/>
  <c r="BW20" i="1"/>
  <c r="D18" i="3"/>
  <c r="F13" i="6"/>
  <c r="E42" i="3"/>
  <c r="O135" i="1"/>
  <c r="O137" i="1" s="1"/>
  <c r="P135" i="1" s="1"/>
  <c r="B42" i="2"/>
  <c r="B55" i="12" s="1"/>
  <c r="AL99" i="16"/>
  <c r="AL100" i="16" s="1"/>
  <c r="J23" i="10"/>
  <c r="W18" i="3"/>
  <c r="AD106" i="10"/>
  <c r="U10" i="3"/>
  <c r="BH17" i="1"/>
  <c r="AU118" i="1"/>
  <c r="CH99" i="16"/>
  <c r="CH100" i="16" s="1"/>
  <c r="F99" i="16"/>
  <c r="F100" i="16" s="1"/>
  <c r="C15" i="3"/>
  <c r="F116" i="1"/>
  <c r="F118" i="1" s="1"/>
  <c r="H99" i="16"/>
  <c r="H116" i="1"/>
  <c r="H118" i="1" s="1"/>
  <c r="H98" i="16"/>
  <c r="K18" i="3"/>
  <c r="M18" i="3"/>
  <c r="P99" i="16"/>
  <c r="P116" i="1"/>
  <c r="P118" i="1" s="1"/>
  <c r="P98" i="16"/>
  <c r="G22" i="10"/>
  <c r="F23" i="10"/>
  <c r="CR17" i="1"/>
  <c r="T12" i="3"/>
  <c r="BE20" i="1"/>
  <c r="G158" i="1"/>
  <c r="G159" i="1" s="1"/>
  <c r="H155" i="1" s="1"/>
  <c r="G156" i="1"/>
  <c r="Q10" i="3"/>
  <c r="AV17" i="1"/>
  <c r="AK99" i="16"/>
  <c r="AK100" i="16" s="1"/>
  <c r="AD10" i="3"/>
  <c r="I10" i="2"/>
  <c r="I41" i="12" s="1"/>
  <c r="I146" i="1"/>
  <c r="I149" i="1" s="1"/>
  <c r="J145" i="1" s="1"/>
  <c r="AG18" i="3"/>
  <c r="S12" i="3"/>
  <c r="BB20" i="1"/>
  <c r="N10" i="3"/>
  <c r="E10" i="2"/>
  <c r="E41" i="12" s="1"/>
  <c r="D18" i="2"/>
  <c r="J18" i="3"/>
  <c r="J24" i="10"/>
  <c r="AD99" i="16"/>
  <c r="K15" i="3"/>
  <c r="AD116" i="1"/>
  <c r="AD118" i="1" s="1"/>
  <c r="AD98" i="16"/>
  <c r="AD100" i="16" s="1"/>
  <c r="Z10" i="3"/>
  <c r="H10" i="2"/>
  <c r="H41" i="12" s="1"/>
  <c r="S18" i="3"/>
  <c r="B70" i="12"/>
  <c r="B51" i="12"/>
  <c r="AA18" i="3"/>
  <c r="I23" i="10"/>
  <c r="BT107" i="10"/>
  <c r="I24" i="10" s="1"/>
  <c r="N99" i="16"/>
  <c r="N100" i="16" s="1"/>
  <c r="C12" i="3"/>
  <c r="V10" i="3"/>
  <c r="G10" i="2"/>
  <c r="G41" i="12" s="1"/>
  <c r="Y18" i="3"/>
  <c r="F109" i="1"/>
  <c r="AB18" i="3"/>
  <c r="W99" i="16"/>
  <c r="W116" i="1"/>
  <c r="W118" i="1" s="1"/>
  <c r="W98" i="16"/>
  <c r="L18" i="3"/>
  <c r="AV106" i="10"/>
  <c r="G18" i="3"/>
  <c r="E18" i="3"/>
  <c r="CO17" i="1"/>
  <c r="BJ99" i="16"/>
  <c r="BJ100" i="16" s="1"/>
  <c r="C18" i="2"/>
  <c r="F18" i="3"/>
  <c r="BL99" i="16"/>
  <c r="BL116" i="1"/>
  <c r="BL118" i="1" s="1"/>
  <c r="BL98" i="16"/>
  <c r="D10" i="17"/>
  <c r="B21" i="10"/>
  <c r="Q18" i="3"/>
  <c r="O18" i="3"/>
  <c r="G12" i="3"/>
  <c r="R20" i="1"/>
  <c r="CG99" i="16"/>
  <c r="CG100" i="16" s="1"/>
  <c r="R12" i="3"/>
  <c r="AY20" i="1"/>
  <c r="F12" i="2"/>
  <c r="O12" i="3"/>
  <c r="AP20" i="1"/>
  <c r="CB99" i="16"/>
  <c r="CB116" i="1"/>
  <c r="CB118" i="1" s="1"/>
  <c r="CB98" i="16"/>
  <c r="AE10" i="3"/>
  <c r="CL17" i="1"/>
  <c r="CV118" i="1"/>
  <c r="CJ99" i="16"/>
  <c r="CJ116" i="1"/>
  <c r="CJ118" i="1" s="1"/>
  <c r="CJ98" i="16"/>
  <c r="CN118" i="1"/>
  <c r="I22" i="10"/>
  <c r="H18" i="2"/>
  <c r="Z18" i="3"/>
  <c r="I18" i="2"/>
  <c r="AD18" i="3"/>
  <c r="I24" i="18"/>
  <c r="I21" i="18"/>
  <c r="C51" i="12"/>
  <c r="C70" i="12"/>
  <c r="AI10" i="3"/>
  <c r="CX17" i="1"/>
  <c r="J12" i="2" s="1"/>
  <c r="H23" i="10"/>
  <c r="BH107" i="10"/>
  <c r="H24" i="10" s="1"/>
  <c r="H141" i="1"/>
  <c r="H144" i="1" s="1"/>
  <c r="AS99" i="16"/>
  <c r="P15" i="3"/>
  <c r="AS116" i="1"/>
  <c r="AS118" i="1" s="1"/>
  <c r="AS98" i="16"/>
  <c r="AS100" i="16" s="1"/>
  <c r="CP99" i="16"/>
  <c r="CP100" i="16" s="1"/>
  <c r="BR99" i="16"/>
  <c r="BR116" i="1"/>
  <c r="BR118" i="1" s="1"/>
  <c r="BR98" i="16"/>
  <c r="P18" i="3"/>
  <c r="BY99" i="16"/>
  <c r="BY100" i="16" s="1"/>
  <c r="AB99" i="16"/>
  <c r="AB100" i="16" s="1"/>
  <c r="CK100" i="16"/>
  <c r="AI99" i="16"/>
  <c r="AI100" i="16" s="1"/>
  <c r="AJ10" i="3"/>
  <c r="DA17" i="1"/>
  <c r="U18" i="3"/>
  <c r="D21" i="16"/>
  <c r="E19" i="16" s="1"/>
  <c r="AF99" i="16"/>
  <c r="AF116" i="1"/>
  <c r="AF118" i="1" s="1"/>
  <c r="AF98" i="16"/>
  <c r="AC12" i="3"/>
  <c r="N13" i="6"/>
  <c r="Q5" i="6"/>
  <c r="BO99" i="16"/>
  <c r="BO100" i="16" s="1"/>
  <c r="AX99" i="16"/>
  <c r="AX100" i="16" s="1"/>
  <c r="AN99" i="16"/>
  <c r="AN116" i="1"/>
  <c r="AN118" i="1" s="1"/>
  <c r="AN98" i="16"/>
  <c r="AN100" i="16" s="1"/>
  <c r="CN99" i="16"/>
  <c r="CN100" i="16" s="1"/>
  <c r="R18" i="3"/>
  <c r="F18" i="2"/>
  <c r="AC18" i="3"/>
  <c r="X12" i="3"/>
  <c r="BQ20" i="1"/>
  <c r="AT99" i="16"/>
  <c r="AT100" i="16" s="1"/>
  <c r="X18" i="3"/>
  <c r="E27" i="16"/>
  <c r="F25" i="16" s="1"/>
  <c r="E26" i="16"/>
  <c r="B12" i="3"/>
  <c r="C20" i="1"/>
  <c r="CT100" i="16"/>
  <c r="CA99" i="16"/>
  <c r="CA116" i="1"/>
  <c r="CA118" i="1" s="1"/>
  <c r="CA98" i="16"/>
  <c r="CA100" i="16" s="1"/>
  <c r="E51" i="12"/>
  <c r="D70" i="12"/>
  <c r="I18" i="3"/>
  <c r="G18" i="2"/>
  <c r="V18" i="3"/>
  <c r="AH10" i="3"/>
  <c r="J10" i="2"/>
  <c r="AO99" i="16"/>
  <c r="AO100" i="16" s="1"/>
  <c r="CY99" i="16"/>
  <c r="CY116" i="1"/>
  <c r="CY118" i="1" s="1"/>
  <c r="CY98" i="16"/>
  <c r="AA10" i="3"/>
  <c r="BZ17" i="1"/>
  <c r="D10" i="3"/>
  <c r="I17" i="1"/>
  <c r="BK17" i="1"/>
  <c r="D100" i="16"/>
  <c r="CE99" i="16"/>
  <c r="CE100" i="16" s="1"/>
  <c r="BV99" i="16"/>
  <c r="BV100" i="16" s="1"/>
  <c r="AZ118" i="1"/>
  <c r="H22" i="10"/>
  <c r="CC17" i="1"/>
  <c r="BT17" i="1"/>
  <c r="BD99" i="16"/>
  <c r="BD116" i="1"/>
  <c r="BD118" i="1" s="1"/>
  <c r="BD98" i="16"/>
  <c r="CZ99" i="16"/>
  <c r="CZ116" i="1"/>
  <c r="CZ118" i="1" s="1"/>
  <c r="CZ98" i="16"/>
  <c r="CI17" i="1"/>
  <c r="I10" i="3"/>
  <c r="X17" i="1"/>
  <c r="B27" i="3"/>
  <c r="CQ99" i="16"/>
  <c r="CQ116" i="1"/>
  <c r="CQ118" i="1" s="1"/>
  <c r="CQ98" i="16"/>
  <c r="F10" i="3"/>
  <c r="C10" i="2"/>
  <c r="C41" i="12" s="1"/>
  <c r="O17" i="1"/>
  <c r="D23" i="10"/>
  <c r="L107" i="10"/>
  <c r="D24" i="10" s="1"/>
  <c r="M99" i="16"/>
  <c r="M100" i="16" s="1"/>
  <c r="M10" i="3"/>
  <c r="AJ17" i="1"/>
  <c r="H18" i="3"/>
  <c r="B105" i="10"/>
  <c r="B106" i="10" s="1"/>
  <c r="B107" i="10" s="1"/>
  <c r="E10" i="3"/>
  <c r="L17" i="1"/>
  <c r="B12" i="2" s="1"/>
  <c r="T18" i="3"/>
  <c r="N18" i="3"/>
  <c r="E18" i="2"/>
  <c r="G118" i="1"/>
  <c r="R10" i="3"/>
  <c r="F10" i="2"/>
  <c r="F41" i="12" s="1"/>
  <c r="AE18" i="3"/>
  <c r="AZ99" i="16"/>
  <c r="AZ100" i="16" s="1"/>
  <c r="G109" i="1"/>
  <c r="D33" i="11" s="1"/>
  <c r="D35" i="11" s="1"/>
  <c r="L10" i="3"/>
  <c r="AG17" i="1"/>
  <c r="B18" i="2"/>
  <c r="C18" i="3"/>
  <c r="G129" i="1"/>
  <c r="G130" i="1" s="1"/>
  <c r="E70" i="12"/>
  <c r="G51" i="12"/>
  <c r="V99" i="16"/>
  <c r="V100" i="16" s="1"/>
  <c r="AK10" i="3"/>
  <c r="DD17" i="1"/>
  <c r="G151" i="1"/>
  <c r="H10" i="3"/>
  <c r="U17" i="1"/>
  <c r="C40" i="11"/>
  <c r="C41" i="11" s="1"/>
  <c r="C42" i="11" s="1"/>
  <c r="BI99" i="16"/>
  <c r="BI100" i="16" s="1"/>
  <c r="M44" i="18"/>
  <c r="O44" i="18" s="1"/>
  <c r="Q44" i="18" s="1"/>
  <c r="P44" i="18" s="1"/>
  <c r="D118" i="1"/>
  <c r="BU118" i="1"/>
  <c r="E23" i="16"/>
  <c r="AF18" i="3"/>
  <c r="AQ99" i="16"/>
  <c r="AQ100" i="16" s="1"/>
  <c r="DC100" i="16"/>
  <c r="B22" i="10" l="1"/>
  <c r="B66" i="10" s="1"/>
  <c r="B67" i="10" s="1"/>
  <c r="B69" i="10" s="1"/>
  <c r="BL100" i="16"/>
  <c r="BD100" i="16"/>
  <c r="I140" i="1"/>
  <c r="G182" i="1"/>
  <c r="G131" i="1"/>
  <c r="H128" i="1" s="1"/>
  <c r="W12" i="3"/>
  <c r="BN20" i="1"/>
  <c r="I12" i="3"/>
  <c r="X20" i="1"/>
  <c r="AA12" i="3"/>
  <c r="BZ20" i="1"/>
  <c r="M21" i="18"/>
  <c r="O21" i="18" s="1"/>
  <c r="Q21" i="18" s="1"/>
  <c r="AG12" i="3"/>
  <c r="CR20" i="1"/>
  <c r="CU99" i="16"/>
  <c r="AH15" i="3"/>
  <c r="CU116" i="1"/>
  <c r="CU118" i="1" s="1"/>
  <c r="CU98" i="16"/>
  <c r="BQ99" i="16"/>
  <c r="X15" i="3"/>
  <c r="BQ116" i="1"/>
  <c r="BQ118" i="1" s="1"/>
  <c r="BQ98" i="16"/>
  <c r="Q24" i="18"/>
  <c r="P24" i="18" s="1"/>
  <c r="M24" i="18"/>
  <c r="O24" i="18" s="1"/>
  <c r="J12" i="3"/>
  <c r="AA20" i="1"/>
  <c r="D12" i="2"/>
  <c r="AD107" i="10"/>
  <c r="E24" i="10" s="1"/>
  <c r="E23" i="10"/>
  <c r="H12" i="3"/>
  <c r="U20" i="1"/>
  <c r="E12" i="3"/>
  <c r="L20" i="1"/>
  <c r="M12" i="3"/>
  <c r="AJ20" i="1"/>
  <c r="F12" i="3"/>
  <c r="C12" i="2"/>
  <c r="O20" i="1"/>
  <c r="AD12" i="3"/>
  <c r="I12" i="2"/>
  <c r="CI20" i="1"/>
  <c r="CY100" i="16"/>
  <c r="C99" i="16"/>
  <c r="B15" i="3"/>
  <c r="C116" i="1"/>
  <c r="C118" i="1" s="1"/>
  <c r="C98" i="16"/>
  <c r="AP99" i="16"/>
  <c r="O15" i="3"/>
  <c r="AP116" i="1"/>
  <c r="AP118" i="1" s="1"/>
  <c r="AP98" i="16"/>
  <c r="H12" i="2"/>
  <c r="AB12" i="3"/>
  <c r="CC20" i="1"/>
  <c r="Q12" i="3"/>
  <c r="AV20" i="1"/>
  <c r="CZ100" i="16"/>
  <c r="CF99" i="16"/>
  <c r="AC15" i="3"/>
  <c r="CF116" i="1"/>
  <c r="CF118" i="1" s="1"/>
  <c r="CF98" i="16"/>
  <c r="BB99" i="16"/>
  <c r="S15" i="3"/>
  <c r="BB116" i="1"/>
  <c r="BB118" i="1" s="1"/>
  <c r="BB98" i="16"/>
  <c r="BW99" i="16"/>
  <c r="Z15" i="3"/>
  <c r="BW116" i="1"/>
  <c r="BW118" i="1" s="1"/>
  <c r="BW98" i="16"/>
  <c r="G153" i="1"/>
  <c r="G110" i="1" s="1"/>
  <c r="AK12" i="3"/>
  <c r="DD20" i="1"/>
  <c r="D12" i="3"/>
  <c r="I20" i="1"/>
  <c r="AI12" i="3"/>
  <c r="CX20" i="1"/>
  <c r="AF12" i="3"/>
  <c r="CO20" i="1"/>
  <c r="J146" i="1"/>
  <c r="J149" i="1" s="1"/>
  <c r="K145" i="1" s="1"/>
  <c r="H100" i="16"/>
  <c r="U12" i="3"/>
  <c r="BH20" i="1"/>
  <c r="F15" i="2" s="1"/>
  <c r="E12" i="2"/>
  <c r="L12" i="3"/>
  <c r="AG20" i="1"/>
  <c r="CQ100" i="16"/>
  <c r="V12" i="3"/>
  <c r="G12" i="2"/>
  <c r="BK20" i="1"/>
  <c r="AF100" i="16"/>
  <c r="AJ12" i="3"/>
  <c r="DA20" i="1"/>
  <c r="CJ100" i="16"/>
  <c r="AE12" i="3"/>
  <c r="CL20" i="1"/>
  <c r="CB100" i="16"/>
  <c r="AY99" i="16"/>
  <c r="R15" i="3"/>
  <c r="AY116" i="1"/>
  <c r="AY118" i="1" s="1"/>
  <c r="AY98" i="16"/>
  <c r="AY100" i="16" s="1"/>
  <c r="R99" i="16"/>
  <c r="G15" i="3"/>
  <c r="R116" i="1"/>
  <c r="R118" i="1" s="1"/>
  <c r="R98" i="16"/>
  <c r="G23" i="10"/>
  <c r="AV107" i="10"/>
  <c r="G24" i="10" s="1"/>
  <c r="W100" i="16"/>
  <c r="C33" i="11"/>
  <c r="C35" i="11" s="1"/>
  <c r="F111" i="1"/>
  <c r="H156" i="1"/>
  <c r="AM99" i="16"/>
  <c r="N15" i="3"/>
  <c r="AM116" i="1"/>
  <c r="AM118" i="1" s="1"/>
  <c r="E15" i="2"/>
  <c r="AM98" i="16"/>
  <c r="F26" i="16"/>
  <c r="F27" i="16" s="1"/>
  <c r="G25" i="16" s="1"/>
  <c r="E24" i="16"/>
  <c r="F22" i="16" s="1"/>
  <c r="Y12" i="3"/>
  <c r="BT20" i="1"/>
  <c r="E20" i="16"/>
  <c r="H108" i="1" s="1"/>
  <c r="BR100" i="16"/>
  <c r="BE99" i="16"/>
  <c r="T15" i="3"/>
  <c r="BE116" i="1"/>
  <c r="BE118" i="1" s="1"/>
  <c r="BE98" i="16"/>
  <c r="P100" i="16"/>
  <c r="BC100" i="16"/>
  <c r="BE100" i="16" l="1"/>
  <c r="B24" i="10"/>
  <c r="H15" i="2"/>
  <c r="CU100" i="16"/>
  <c r="K146" i="1"/>
  <c r="K149" i="1" s="1"/>
  <c r="L145" i="1" s="1"/>
  <c r="P21" i="18"/>
  <c r="E21" i="16"/>
  <c r="F19" i="16" s="1"/>
  <c r="AG99" i="16"/>
  <c r="L15" i="3"/>
  <c r="AG116" i="1"/>
  <c r="AG118" i="1" s="1"/>
  <c r="AG98" i="16"/>
  <c r="BH99" i="16"/>
  <c r="U15" i="3"/>
  <c r="BH116" i="1"/>
  <c r="BH118" i="1" s="1"/>
  <c r="BH98" i="16"/>
  <c r="BH100" i="16" s="1"/>
  <c r="D40" i="11"/>
  <c r="D41" i="11" s="1"/>
  <c r="BK99" i="16"/>
  <c r="V15" i="3"/>
  <c r="BK116" i="1"/>
  <c r="BK118" i="1" s="1"/>
  <c r="G15" i="2"/>
  <c r="BK98" i="16"/>
  <c r="I99" i="16"/>
  <c r="D15" i="3"/>
  <c r="I116" i="1"/>
  <c r="I118" i="1" s="1"/>
  <c r="I98" i="16"/>
  <c r="G26" i="16"/>
  <c r="G27" i="16"/>
  <c r="H25" i="16" s="1"/>
  <c r="G5" i="6"/>
  <c r="R100" i="16"/>
  <c r="BW100" i="16"/>
  <c r="AV99" i="16"/>
  <c r="G8" i="6" s="1"/>
  <c r="Q15" i="3"/>
  <c r="AV116" i="1"/>
  <c r="AV118" i="1" s="1"/>
  <c r="AV98" i="16"/>
  <c r="C100" i="16"/>
  <c r="CI99" i="16"/>
  <c r="AD15" i="3"/>
  <c r="CI116" i="1"/>
  <c r="CI118" i="1" s="1"/>
  <c r="I15" i="2"/>
  <c r="CI98" i="16"/>
  <c r="CI100" i="16" s="1"/>
  <c r="L99" i="16"/>
  <c r="E15" i="3"/>
  <c r="L116" i="1"/>
  <c r="L118" i="1" s="1"/>
  <c r="L98" i="16"/>
  <c r="L100" i="16" s="1"/>
  <c r="X99" i="16"/>
  <c r="I15" i="3"/>
  <c r="X116" i="1"/>
  <c r="X118" i="1" s="1"/>
  <c r="X98" i="16"/>
  <c r="E27" i="11"/>
  <c r="E28" i="11" s="1"/>
  <c r="C34" i="3"/>
  <c r="CL99" i="16"/>
  <c r="AE15" i="3"/>
  <c r="CL116" i="1"/>
  <c r="CL118" i="1" s="1"/>
  <c r="CL98" i="16"/>
  <c r="CL100" i="16" s="1"/>
  <c r="AJ99" i="16"/>
  <c r="M15" i="3"/>
  <c r="AJ116" i="1"/>
  <c r="AJ118" i="1" s="1"/>
  <c r="AJ98" i="16"/>
  <c r="AM100" i="16"/>
  <c r="DD99" i="16"/>
  <c r="AK15" i="3"/>
  <c r="DD116" i="1"/>
  <c r="DD118" i="1" s="1"/>
  <c r="DD98" i="16"/>
  <c r="DD100" i="16" s="1"/>
  <c r="CF100" i="16"/>
  <c r="G111" i="1"/>
  <c r="B15" i="2"/>
  <c r="AA99" i="16"/>
  <c r="J15" i="3"/>
  <c r="AA116" i="1"/>
  <c r="AA118" i="1" s="1"/>
  <c r="D15" i="2"/>
  <c r="AA98" i="16"/>
  <c r="AA100" i="16" s="1"/>
  <c r="H131" i="1"/>
  <c r="H130" i="1"/>
  <c r="H129" i="1"/>
  <c r="H158" i="1"/>
  <c r="H109" i="1" s="1"/>
  <c r="DA99" i="16"/>
  <c r="AJ15" i="3"/>
  <c r="DA116" i="1"/>
  <c r="DA118" i="1" s="1"/>
  <c r="DA98" i="16"/>
  <c r="BB100" i="16"/>
  <c r="CC99" i="16"/>
  <c r="AB15" i="3"/>
  <c r="CC116" i="1"/>
  <c r="CC118" i="1" s="1"/>
  <c r="CC98" i="16"/>
  <c r="AP100" i="16"/>
  <c r="U99" i="16"/>
  <c r="H15" i="3"/>
  <c r="U116" i="1"/>
  <c r="U118" i="1" s="1"/>
  <c r="U98" i="16"/>
  <c r="CR99" i="16"/>
  <c r="AG15" i="3"/>
  <c r="CR116" i="1"/>
  <c r="CR118" i="1" s="1"/>
  <c r="CR98" i="16"/>
  <c r="BN99" i="16"/>
  <c r="W15" i="3"/>
  <c r="BN116" i="1"/>
  <c r="BN118" i="1" s="1"/>
  <c r="BN98" i="16"/>
  <c r="BT99" i="16"/>
  <c r="Y15" i="3"/>
  <c r="BT116" i="1"/>
  <c r="BT118" i="1" s="1"/>
  <c r="BT98" i="16"/>
  <c r="H159" i="1"/>
  <c r="I155" i="1" s="1"/>
  <c r="F120" i="1"/>
  <c r="F113" i="1"/>
  <c r="CO99" i="16"/>
  <c r="AF15" i="3"/>
  <c r="CO116" i="1"/>
  <c r="CO118" i="1" s="1"/>
  <c r="CO98" i="16"/>
  <c r="CX99" i="16"/>
  <c r="AI15" i="3"/>
  <c r="CX116" i="1"/>
  <c r="CX118" i="1" s="1"/>
  <c r="CX98" i="16"/>
  <c r="O99" i="16"/>
  <c r="F15" i="3"/>
  <c r="O116" i="1"/>
  <c r="O118" i="1" s="1"/>
  <c r="C15" i="2"/>
  <c r="O98" i="16"/>
  <c r="I141" i="1"/>
  <c r="I144" i="1" s="1"/>
  <c r="J140" i="1" s="1"/>
  <c r="BZ99" i="16"/>
  <c r="G11" i="6" s="1"/>
  <c r="AA15" i="3"/>
  <c r="BZ116" i="1"/>
  <c r="BZ118" i="1" s="1"/>
  <c r="BZ98" i="16"/>
  <c r="F23" i="16"/>
  <c r="C36" i="11"/>
  <c r="D36" i="11" s="1"/>
  <c r="C45" i="11"/>
  <c r="C46" i="11" s="1"/>
  <c r="G9" i="6"/>
  <c r="B23" i="10"/>
  <c r="BQ100" i="16"/>
  <c r="J15" i="2"/>
  <c r="G154" i="1"/>
  <c r="H150" i="1" s="1"/>
  <c r="CX100" i="16" l="1"/>
  <c r="H9" i="6"/>
  <c r="X100" i="16"/>
  <c r="G7" i="6"/>
  <c r="H8" i="6"/>
  <c r="O8" i="6" s="1"/>
  <c r="R8" i="6" s="1"/>
  <c r="BZ100" i="16"/>
  <c r="H11" i="6" s="1"/>
  <c r="AJ100" i="16"/>
  <c r="AV100" i="16"/>
  <c r="G6" i="6"/>
  <c r="BN100" i="16"/>
  <c r="O9" i="6"/>
  <c r="R9" i="6" s="1"/>
  <c r="J141" i="1"/>
  <c r="J144" i="1" s="1"/>
  <c r="K140" i="1" s="1"/>
  <c r="L146" i="1"/>
  <c r="L149" i="1" s="1"/>
  <c r="M145" i="1" s="1"/>
  <c r="H26" i="16"/>
  <c r="H151" i="1"/>
  <c r="G120" i="1"/>
  <c r="G113" i="1"/>
  <c r="G181" i="1" s="1"/>
  <c r="F181" i="1"/>
  <c r="F185" i="1" s="1"/>
  <c r="G180" i="1" s="1"/>
  <c r="G185" i="1" s="1"/>
  <c r="H180" i="1" s="1"/>
  <c r="O100" i="16"/>
  <c r="DA100" i="16"/>
  <c r="E33" i="11"/>
  <c r="E35" i="11" s="1"/>
  <c r="E36" i="11" s="1"/>
  <c r="C35" i="3"/>
  <c r="G10" i="6"/>
  <c r="G13" i="6" s="1"/>
  <c r="CC100" i="16"/>
  <c r="E29" i="11"/>
  <c r="U100" i="16"/>
  <c r="H182" i="1"/>
  <c r="C39" i="3"/>
  <c r="BK100" i="16"/>
  <c r="H10" i="6" s="1"/>
  <c r="C40" i="3"/>
  <c r="I128" i="1"/>
  <c r="G12" i="6"/>
  <c r="AG100" i="16"/>
  <c r="F20" i="16"/>
  <c r="I108" i="1" s="1"/>
  <c r="I156" i="1"/>
  <c r="F24" i="16"/>
  <c r="G22" i="16" s="1"/>
  <c r="CO100" i="16"/>
  <c r="BT100" i="16"/>
  <c r="CR100" i="16"/>
  <c r="I100" i="16"/>
  <c r="H5" i="6" s="1"/>
  <c r="D45" i="11"/>
  <c r="D46" i="11" s="1"/>
  <c r="D42" i="11"/>
  <c r="H7" i="6" l="1"/>
  <c r="I158" i="1"/>
  <c r="I109" i="1" s="1"/>
  <c r="H12" i="6"/>
  <c r="O12" i="6" s="1"/>
  <c r="R12" i="6" s="1"/>
  <c r="M146" i="1"/>
  <c r="M149" i="1" s="1"/>
  <c r="N145" i="1" s="1"/>
  <c r="F33" i="11"/>
  <c r="F35" i="11" s="1"/>
  <c r="F36" i="11" s="1"/>
  <c r="O5" i="6"/>
  <c r="P5" i="6" s="1"/>
  <c r="O7" i="6"/>
  <c r="R7" i="6" s="1"/>
  <c r="K141" i="1"/>
  <c r="K144" i="1" s="1"/>
  <c r="F21" i="16"/>
  <c r="G19" i="16" s="1"/>
  <c r="P8" i="6"/>
  <c r="S8" i="6" s="1"/>
  <c r="F27" i="11"/>
  <c r="F28" i="11" s="1"/>
  <c r="F29" i="11" s="1"/>
  <c r="I129" i="1"/>
  <c r="O10" i="6"/>
  <c r="R10" i="6" s="1"/>
  <c r="O11" i="6"/>
  <c r="R11" i="6" s="1"/>
  <c r="H153" i="1"/>
  <c r="H110" i="1" s="1"/>
  <c r="G23" i="16"/>
  <c r="G24" i="16" s="1"/>
  <c r="H22" i="16" s="1"/>
  <c r="H6" i="6"/>
  <c r="P9" i="6"/>
  <c r="S9" i="6" s="1"/>
  <c r="H27" i="16"/>
  <c r="I25" i="16" s="1"/>
  <c r="I159" i="1" l="1"/>
  <c r="J155" i="1" s="1"/>
  <c r="J156" i="1" s="1"/>
  <c r="J158" i="1" s="1"/>
  <c r="H23" i="16"/>
  <c r="L140" i="1"/>
  <c r="N146" i="1"/>
  <c r="N149" i="1" s="1"/>
  <c r="O145" i="1" s="1"/>
  <c r="O6" i="6"/>
  <c r="R6" i="6" s="1"/>
  <c r="P11" i="6"/>
  <c r="S11" i="6" s="1"/>
  <c r="P10" i="6"/>
  <c r="S10" i="6" s="1"/>
  <c r="I26" i="16"/>
  <c r="G21" i="16"/>
  <c r="H19" i="16" s="1"/>
  <c r="G20" i="16"/>
  <c r="J108" i="1" s="1"/>
  <c r="P7" i="6"/>
  <c r="S7" i="6" s="1"/>
  <c r="P12" i="6"/>
  <c r="S12" i="6" s="1"/>
  <c r="J159" i="1"/>
  <c r="K155" i="1" s="1"/>
  <c r="I130" i="1"/>
  <c r="H13" i="6"/>
  <c r="J109" i="1"/>
  <c r="E40" i="11"/>
  <c r="E41" i="11" s="1"/>
  <c r="C36" i="3"/>
  <c r="H111" i="1"/>
  <c r="S5" i="6"/>
  <c r="H154" i="1"/>
  <c r="O13" i="6"/>
  <c r="R5" i="6"/>
  <c r="R13" i="6" s="1"/>
  <c r="O146" i="1" l="1"/>
  <c r="O149" i="1" s="1"/>
  <c r="P145" i="1" s="1"/>
  <c r="G27" i="11"/>
  <c r="G28" i="11" s="1"/>
  <c r="I150" i="1"/>
  <c r="C44" i="3"/>
  <c r="I27" i="16"/>
  <c r="J25" i="16" s="1"/>
  <c r="L141" i="1"/>
  <c r="L144" i="1" s="1"/>
  <c r="M140" i="1" s="1"/>
  <c r="H20" i="16"/>
  <c r="K108" i="1" s="1"/>
  <c r="I182" i="1"/>
  <c r="H120" i="1"/>
  <c r="H113" i="1"/>
  <c r="C26" i="3"/>
  <c r="G33" i="11"/>
  <c r="G35" i="11" s="1"/>
  <c r="G36" i="11" s="1"/>
  <c r="K156" i="1"/>
  <c r="I131" i="1"/>
  <c r="J128" i="1" s="1"/>
  <c r="P6" i="6"/>
  <c r="Q13" i="6"/>
  <c r="E45" i="11"/>
  <c r="E46" i="11" s="1"/>
  <c r="E42" i="11"/>
  <c r="H24" i="16"/>
  <c r="I22" i="16" s="1"/>
  <c r="M141" i="1" l="1"/>
  <c r="M144" i="1" s="1"/>
  <c r="N140" i="1" s="1"/>
  <c r="P146" i="1"/>
  <c r="P149" i="1" s="1"/>
  <c r="Q145" i="1" s="1"/>
  <c r="I151" i="1"/>
  <c r="D34" i="3"/>
  <c r="H21" i="16"/>
  <c r="I19" i="16" s="1"/>
  <c r="J129" i="1"/>
  <c r="S6" i="6"/>
  <c r="S13" i="6" s="1"/>
  <c r="P13" i="6"/>
  <c r="I23" i="16"/>
  <c r="I24" i="16" s="1"/>
  <c r="J22" i="16" s="1"/>
  <c r="H181" i="1"/>
  <c r="H185" i="1" s="1"/>
  <c r="C27" i="3"/>
  <c r="G29" i="11"/>
  <c r="H29" i="11" s="1"/>
  <c r="K158" i="1"/>
  <c r="K109" i="1" s="1"/>
  <c r="J26" i="16"/>
  <c r="J27" i="16" s="1"/>
  <c r="K25" i="16" s="1"/>
  <c r="H27" i="11"/>
  <c r="H28" i="11" s="1"/>
  <c r="I153" i="1" l="1"/>
  <c r="I110" i="1" s="1"/>
  <c r="K26" i="16"/>
  <c r="K27" i="16"/>
  <c r="L25" i="16" s="1"/>
  <c r="Q146" i="1"/>
  <c r="Q149" i="1" s="1"/>
  <c r="R145" i="1" s="1"/>
  <c r="N141" i="1"/>
  <c r="N144" i="1" s="1"/>
  <c r="J130" i="1"/>
  <c r="K159" i="1"/>
  <c r="L155" i="1" s="1"/>
  <c r="F40" i="11"/>
  <c r="F41" i="11" s="1"/>
  <c r="I111" i="1"/>
  <c r="I20" i="16"/>
  <c r="L108" i="1" s="1"/>
  <c r="C49" i="3"/>
  <c r="I180" i="1"/>
  <c r="H33" i="11"/>
  <c r="H35" i="11" s="1"/>
  <c r="H36" i="11" s="1"/>
  <c r="D35" i="3"/>
  <c r="J23" i="16"/>
  <c r="I154" i="1" l="1"/>
  <c r="J150" i="1" s="1"/>
  <c r="R146" i="1"/>
  <c r="R149" i="1" s="1"/>
  <c r="S145" i="1" s="1"/>
  <c r="O140" i="1"/>
  <c r="L156" i="1"/>
  <c r="L158" i="1" s="1"/>
  <c r="J182" i="1"/>
  <c r="I27" i="11"/>
  <c r="I28" i="11" s="1"/>
  <c r="L26" i="16"/>
  <c r="L27" i="16" s="1"/>
  <c r="M25" i="16" s="1"/>
  <c r="J24" i="16"/>
  <c r="K22" i="16" s="1"/>
  <c r="F45" i="11"/>
  <c r="F46" i="11" s="1"/>
  <c r="F42" i="11"/>
  <c r="I21" i="16"/>
  <c r="J19" i="16" s="1"/>
  <c r="I120" i="1"/>
  <c r="I113" i="1"/>
  <c r="J131" i="1"/>
  <c r="K128" i="1" s="1"/>
  <c r="J151" i="1" l="1"/>
  <c r="J153" i="1"/>
  <c r="J110" i="1" s="1"/>
  <c r="M26" i="16"/>
  <c r="L109" i="1"/>
  <c r="L159" i="1"/>
  <c r="M155" i="1" s="1"/>
  <c r="S146" i="1"/>
  <c r="S149" i="1" s="1"/>
  <c r="T145" i="1" s="1"/>
  <c r="K129" i="1"/>
  <c r="K130" i="1" s="1"/>
  <c r="O141" i="1"/>
  <c r="O144" i="1" s="1"/>
  <c r="P140" i="1" s="1"/>
  <c r="I181" i="1"/>
  <c r="I185" i="1" s="1"/>
  <c r="J180" i="1" s="1"/>
  <c r="K23" i="16"/>
  <c r="J20" i="16"/>
  <c r="M108" i="1" s="1"/>
  <c r="I29" i="11"/>
  <c r="J21" i="16" l="1"/>
  <c r="K19" i="16" s="1"/>
  <c r="G40" i="11"/>
  <c r="G41" i="11" s="1"/>
  <c r="J111" i="1"/>
  <c r="J154" i="1"/>
  <c r="K150" i="1" s="1"/>
  <c r="T146" i="1"/>
  <c r="T149" i="1" s="1"/>
  <c r="U145" i="1" s="1"/>
  <c r="P141" i="1"/>
  <c r="P144" i="1" s="1"/>
  <c r="Q140" i="1" s="1"/>
  <c r="K182" i="1"/>
  <c r="D39" i="3"/>
  <c r="K131" i="1"/>
  <c r="M156" i="1"/>
  <c r="M158" i="1"/>
  <c r="M109" i="1" s="1"/>
  <c r="J33" i="11" s="1"/>
  <c r="J35" i="11" s="1"/>
  <c r="I33" i="11"/>
  <c r="I35" i="11" s="1"/>
  <c r="J27" i="11"/>
  <c r="J28" i="11" s="1"/>
  <c r="K20" i="16"/>
  <c r="N108" i="1" s="1"/>
  <c r="K21" i="16"/>
  <c r="L19" i="16" s="1"/>
  <c r="K24" i="16"/>
  <c r="L22" i="16" s="1"/>
  <c r="M27" i="16"/>
  <c r="N25" i="16" s="1"/>
  <c r="K151" i="1" l="1"/>
  <c r="K153" i="1" s="1"/>
  <c r="K110" i="1" s="1"/>
  <c r="J113" i="1"/>
  <c r="J181" i="1" s="1"/>
  <c r="J185" i="1" s="1"/>
  <c r="K180" i="1" s="1"/>
  <c r="J120" i="1"/>
  <c r="G45" i="11"/>
  <c r="G46" i="11" s="1"/>
  <c r="G42" i="11"/>
  <c r="Q141" i="1"/>
  <c r="Q144" i="1" s="1"/>
  <c r="R140" i="1" s="1"/>
  <c r="U146" i="1"/>
  <c r="U149" i="1" s="1"/>
  <c r="V145" i="1" s="1"/>
  <c r="L23" i="16"/>
  <c r="L24" i="16" s="1"/>
  <c r="M22" i="16" s="1"/>
  <c r="L20" i="16"/>
  <c r="O108" i="1" s="1"/>
  <c r="J29" i="11"/>
  <c r="K27" i="11"/>
  <c r="K28" i="11" s="1"/>
  <c r="I36" i="11"/>
  <c r="J36" i="11" s="1"/>
  <c r="D40" i="3"/>
  <c r="L128" i="1"/>
  <c r="M159" i="1"/>
  <c r="N155" i="1" s="1"/>
  <c r="N26" i="16"/>
  <c r="N27" i="16" s="1"/>
  <c r="O25" i="16" s="1"/>
  <c r="B34" i="2"/>
  <c r="E34" i="3"/>
  <c r="K154" i="1" l="1"/>
  <c r="D36" i="3"/>
  <c r="H40" i="11"/>
  <c r="H41" i="11" s="1"/>
  <c r="H45" i="11" s="1"/>
  <c r="H46" i="11" s="1"/>
  <c r="K111" i="1"/>
  <c r="M23" i="16"/>
  <c r="O26" i="16"/>
  <c r="O27" i="16" s="1"/>
  <c r="P25" i="16" s="1"/>
  <c r="V146" i="1"/>
  <c r="V149" i="1" s="1"/>
  <c r="W145" i="1" s="1"/>
  <c r="R141" i="1"/>
  <c r="R144" i="1" s="1"/>
  <c r="S140" i="1" s="1"/>
  <c r="L27" i="11"/>
  <c r="L28" i="11" s="1"/>
  <c r="K29" i="11"/>
  <c r="L29" i="11" s="1"/>
  <c r="N156" i="1"/>
  <c r="N158" i="1"/>
  <c r="N109" i="1" s="1"/>
  <c r="L129" i="1"/>
  <c r="L130" i="1"/>
  <c r="L21" i="16"/>
  <c r="M19" i="16" s="1"/>
  <c r="K120" i="1" l="1"/>
  <c r="K113" i="1"/>
  <c r="D26" i="3"/>
  <c r="D44" i="3"/>
  <c r="L150" i="1"/>
  <c r="L131" i="1"/>
  <c r="M128" i="1" s="1"/>
  <c r="M129" i="1" s="1"/>
  <c r="H42" i="11"/>
  <c r="W146" i="1"/>
  <c r="W149" i="1" s="1"/>
  <c r="X145" i="1" s="1"/>
  <c r="S141" i="1"/>
  <c r="S144" i="1" s="1"/>
  <c r="T140" i="1" s="1"/>
  <c r="N159" i="1"/>
  <c r="O155" i="1" s="1"/>
  <c r="P26" i="16"/>
  <c r="P27" i="16" s="1"/>
  <c r="Q25" i="16" s="1"/>
  <c r="M20" i="16"/>
  <c r="P108" i="1" s="1"/>
  <c r="M24" i="16"/>
  <c r="N22" i="16" s="1"/>
  <c r="K33" i="11"/>
  <c r="K35" i="11" s="1"/>
  <c r="B35" i="2"/>
  <c r="E35" i="3"/>
  <c r="L182" i="1"/>
  <c r="L151" i="1" l="1"/>
  <c r="L153" i="1"/>
  <c r="L110" i="1" s="1"/>
  <c r="M21" i="16"/>
  <c r="N19" i="16" s="1"/>
  <c r="N20" i="16" s="1"/>
  <c r="Q108" i="1" s="1"/>
  <c r="M130" i="1"/>
  <c r="M182" i="1" s="1"/>
  <c r="K181" i="1"/>
  <c r="K185" i="1" s="1"/>
  <c r="D27" i="3"/>
  <c r="T141" i="1"/>
  <c r="T144" i="1" s="1"/>
  <c r="U140" i="1" s="1"/>
  <c r="X146" i="1"/>
  <c r="X149" i="1" s="1"/>
  <c r="Y145" i="1" s="1"/>
  <c r="O156" i="1"/>
  <c r="K36" i="11"/>
  <c r="N23" i="16"/>
  <c r="N24" i="16" s="1"/>
  <c r="O22" i="16" s="1"/>
  <c r="M27" i="11"/>
  <c r="M28" i="11" s="1"/>
  <c r="Q26" i="16"/>
  <c r="I40" i="11" l="1"/>
  <c r="I41" i="11" s="1"/>
  <c r="L111" i="1"/>
  <c r="L154" i="1"/>
  <c r="M150" i="1" s="1"/>
  <c r="M151" i="1" s="1"/>
  <c r="D49" i="3"/>
  <c r="L180" i="1"/>
  <c r="M131" i="1"/>
  <c r="N128" i="1" s="1"/>
  <c r="N129" i="1" s="1"/>
  <c r="Y146" i="1"/>
  <c r="Y149" i="1" s="1"/>
  <c r="Z145" i="1" s="1"/>
  <c r="U141" i="1"/>
  <c r="U144" i="1" s="1"/>
  <c r="V140" i="1" s="1"/>
  <c r="O23" i="16"/>
  <c r="O24" i="16" s="1"/>
  <c r="P22" i="16" s="1"/>
  <c r="O158" i="1"/>
  <c r="O109" i="1" s="1"/>
  <c r="N27" i="11"/>
  <c r="N28" i="11" s="1"/>
  <c r="N21" i="16"/>
  <c r="O19" i="16" s="1"/>
  <c r="F34" i="3"/>
  <c r="M29" i="11"/>
  <c r="M153" i="1"/>
  <c r="M110" i="1" s="1"/>
  <c r="Q27" i="16"/>
  <c r="R25" i="16" s="1"/>
  <c r="N130" i="1" l="1"/>
  <c r="N131" i="1" s="1"/>
  <c r="L120" i="1"/>
  <c r="L113" i="1"/>
  <c r="L181" i="1" s="1"/>
  <c r="L185" i="1" s="1"/>
  <c r="M180" i="1" s="1"/>
  <c r="I45" i="11"/>
  <c r="I46" i="11" s="1"/>
  <c r="I42" i="11"/>
  <c r="E40" i="3"/>
  <c r="O128" i="1"/>
  <c r="B40" i="2"/>
  <c r="V141" i="1"/>
  <c r="V144" i="1" s="1"/>
  <c r="W140" i="1" s="1"/>
  <c r="Z146" i="1"/>
  <c r="Z149" i="1" s="1"/>
  <c r="AA145" i="1" s="1"/>
  <c r="N29" i="11"/>
  <c r="L33" i="11"/>
  <c r="L35" i="11" s="1"/>
  <c r="O159" i="1"/>
  <c r="P155" i="1" s="1"/>
  <c r="R26" i="16"/>
  <c r="P23" i="16"/>
  <c r="P24" i="16" s="1"/>
  <c r="Q22" i="16" s="1"/>
  <c r="J40" i="11"/>
  <c r="J41" i="11" s="1"/>
  <c r="M111" i="1"/>
  <c r="N182" i="1"/>
  <c r="E39" i="3"/>
  <c r="B39" i="2"/>
  <c r="O20" i="16"/>
  <c r="R108" i="1" s="1"/>
  <c r="M154" i="1"/>
  <c r="N150" i="1" s="1"/>
  <c r="O21" i="16" l="1"/>
  <c r="P19" i="16" s="1"/>
  <c r="AA146" i="1"/>
  <c r="AA149" i="1" s="1"/>
  <c r="AB145" i="1" s="1"/>
  <c r="W141" i="1"/>
  <c r="W144" i="1" s="1"/>
  <c r="X140" i="1" s="1"/>
  <c r="Q23" i="16"/>
  <c r="Q24" i="16"/>
  <c r="R22" i="16" s="1"/>
  <c r="N151" i="1"/>
  <c r="N153" i="1" s="1"/>
  <c r="P156" i="1"/>
  <c r="M120" i="1"/>
  <c r="M113" i="1"/>
  <c r="R27" i="16"/>
  <c r="S25" i="16" s="1"/>
  <c r="O27" i="11"/>
  <c r="O28" i="11" s="1"/>
  <c r="J45" i="11"/>
  <c r="J46" i="11" s="1"/>
  <c r="J42" i="11"/>
  <c r="L36" i="11"/>
  <c r="O129" i="1"/>
  <c r="O130" i="1"/>
  <c r="P20" i="16"/>
  <c r="S108" i="1" s="1"/>
  <c r="O131" i="1" l="1"/>
  <c r="P128" i="1" s="1"/>
  <c r="N110" i="1"/>
  <c r="N154" i="1"/>
  <c r="X141" i="1"/>
  <c r="X144" i="1" s="1"/>
  <c r="Y140" i="1" s="1"/>
  <c r="P129" i="1"/>
  <c r="P130" i="1" s="1"/>
  <c r="P159" i="1"/>
  <c r="Q155" i="1" s="1"/>
  <c r="AB146" i="1"/>
  <c r="AB149" i="1" s="1"/>
  <c r="AC145" i="1" s="1"/>
  <c r="P27" i="11"/>
  <c r="P28" i="11" s="1"/>
  <c r="O182" i="1"/>
  <c r="P158" i="1"/>
  <c r="P109" i="1" s="1"/>
  <c r="M181" i="1"/>
  <c r="M185" i="1" s="1"/>
  <c r="N180" i="1" s="1"/>
  <c r="P21" i="16"/>
  <c r="Q19" i="16" s="1"/>
  <c r="S26" i="16"/>
  <c r="R23" i="16"/>
  <c r="O29" i="11"/>
  <c r="P29" i="11" l="1"/>
  <c r="AC146" i="1"/>
  <c r="AC149" i="1" s="1"/>
  <c r="AD145" i="1" s="1"/>
  <c r="P182" i="1"/>
  <c r="Y141" i="1"/>
  <c r="Y144" i="1" s="1"/>
  <c r="Z140" i="1" s="1"/>
  <c r="Q20" i="16"/>
  <c r="T108" i="1" s="1"/>
  <c r="Q21" i="16"/>
  <c r="R19" i="16" s="1"/>
  <c r="P131" i="1"/>
  <c r="Q128" i="1" s="1"/>
  <c r="S27" i="16"/>
  <c r="T25" i="16" s="1"/>
  <c r="Q156" i="1"/>
  <c r="F44" i="3" s="1"/>
  <c r="M33" i="11"/>
  <c r="M35" i="11" s="1"/>
  <c r="O150" i="1"/>
  <c r="E44" i="3"/>
  <c r="B44" i="2"/>
  <c r="R24" i="16"/>
  <c r="S22" i="16" s="1"/>
  <c r="K40" i="11"/>
  <c r="K41" i="11" s="1"/>
  <c r="N111" i="1"/>
  <c r="B36" i="2"/>
  <c r="E36" i="3"/>
  <c r="Q158" i="1" l="1"/>
  <c r="Q109" i="1" s="1"/>
  <c r="Q159" i="1"/>
  <c r="R155" i="1" s="1"/>
  <c r="R156" i="1" s="1"/>
  <c r="R158" i="1" s="1"/>
  <c r="Z141" i="1"/>
  <c r="Z144" i="1" s="1"/>
  <c r="AD146" i="1"/>
  <c r="AD149" i="1"/>
  <c r="AE145" i="1" s="1"/>
  <c r="T26" i="16"/>
  <c r="O151" i="1"/>
  <c r="O153" i="1" s="1"/>
  <c r="N120" i="1"/>
  <c r="N113" i="1"/>
  <c r="E26" i="3"/>
  <c r="B26" i="2"/>
  <c r="Q129" i="1"/>
  <c r="S23" i="16"/>
  <c r="M36" i="11"/>
  <c r="K45" i="11"/>
  <c r="K46" i="11" s="1"/>
  <c r="K42" i="11"/>
  <c r="R20" i="16"/>
  <c r="U108" i="1" s="1"/>
  <c r="B54" i="12"/>
  <c r="B98" i="12"/>
  <c r="B99" i="12" s="1"/>
  <c r="Q27" i="11"/>
  <c r="Q28" i="11" s="1"/>
  <c r="G34" i="3"/>
  <c r="O110" i="1" l="1"/>
  <c r="O154" i="1"/>
  <c r="P150" i="1" s="1"/>
  <c r="Q130" i="1"/>
  <c r="Q182" i="1" s="1"/>
  <c r="R21" i="16"/>
  <c r="S19" i="16" s="1"/>
  <c r="S20" i="16" s="1"/>
  <c r="N33" i="11"/>
  <c r="N35" i="11" s="1"/>
  <c r="N36" i="11" s="1"/>
  <c r="F35" i="3"/>
  <c r="R109" i="1"/>
  <c r="R159" i="1"/>
  <c r="S155" i="1" s="1"/>
  <c r="L40" i="11"/>
  <c r="L41" i="11" s="1"/>
  <c r="L45" i="11" s="1"/>
  <c r="L46" i="11" s="1"/>
  <c r="O111" i="1"/>
  <c r="Q29" i="11"/>
  <c r="T27" i="16"/>
  <c r="U25" i="16" s="1"/>
  <c r="AE146" i="1"/>
  <c r="AE149" i="1" s="1"/>
  <c r="AF145" i="1" s="1"/>
  <c r="S24" i="16"/>
  <c r="T22" i="16" s="1"/>
  <c r="N181" i="1"/>
  <c r="N185" i="1" s="1"/>
  <c r="E27" i="3"/>
  <c r="B27" i="2"/>
  <c r="B48" i="12" s="1"/>
  <c r="P151" i="1"/>
  <c r="R27" i="11"/>
  <c r="R28" i="11" s="1"/>
  <c r="AA140" i="1"/>
  <c r="V108" i="1" l="1"/>
  <c r="S21" i="16"/>
  <c r="T19" i="16" s="1"/>
  <c r="Q131" i="1"/>
  <c r="F39" i="3"/>
  <c r="AF146" i="1"/>
  <c r="AF149" i="1" s="1"/>
  <c r="AG145" i="1" s="1"/>
  <c r="O180" i="1"/>
  <c r="E49" i="3"/>
  <c r="B49" i="2"/>
  <c r="O120" i="1"/>
  <c r="O113" i="1"/>
  <c r="S27" i="11"/>
  <c r="S28" i="11" s="1"/>
  <c r="T23" i="16"/>
  <c r="U26" i="16"/>
  <c r="P153" i="1"/>
  <c r="P110" i="1" s="1"/>
  <c r="R29" i="11"/>
  <c r="S29" i="11" s="1"/>
  <c r="AA141" i="1"/>
  <c r="AA144" i="1" s="1"/>
  <c r="AB140" i="1" s="1"/>
  <c r="S156" i="1"/>
  <c r="S158" i="1" s="1"/>
  <c r="S109" i="1" s="1"/>
  <c r="T20" i="16"/>
  <c r="W108" i="1" s="1"/>
  <c r="L42" i="11"/>
  <c r="O33" i="11"/>
  <c r="O35" i="11" s="1"/>
  <c r="F40" i="3" l="1"/>
  <c r="R128" i="1"/>
  <c r="R129" i="1" s="1"/>
  <c r="R130" i="1" s="1"/>
  <c r="P33" i="11"/>
  <c r="P35" i="11" s="1"/>
  <c r="R182" i="1"/>
  <c r="R131" i="1"/>
  <c r="S128" i="1" s="1"/>
  <c r="AB141" i="1"/>
  <c r="AB144" i="1" s="1"/>
  <c r="AC140" i="1" s="1"/>
  <c r="AG146" i="1"/>
  <c r="AG149" i="1" s="1"/>
  <c r="AH145" i="1" s="1"/>
  <c r="M40" i="11"/>
  <c r="M41" i="11" s="1"/>
  <c r="M45" i="11" s="1"/>
  <c r="M46" i="11" s="1"/>
  <c r="P111" i="1"/>
  <c r="T24" i="16"/>
  <c r="U22" i="16" s="1"/>
  <c r="T27" i="11"/>
  <c r="T28" i="11" s="1"/>
  <c r="T29" i="11" s="1"/>
  <c r="H34" i="3"/>
  <c r="T21" i="16"/>
  <c r="U19" i="16" s="1"/>
  <c r="S159" i="1"/>
  <c r="T155" i="1" s="1"/>
  <c r="P154" i="1"/>
  <c r="Q150" i="1" s="1"/>
  <c r="O181" i="1"/>
  <c r="O185" i="1" s="1"/>
  <c r="P180" i="1" s="1"/>
  <c r="U27" i="16"/>
  <c r="V25" i="16" s="1"/>
  <c r="O36" i="11"/>
  <c r="P36" i="11" l="1"/>
  <c r="AC141" i="1"/>
  <c r="AC144" i="1" s="1"/>
  <c r="AD140" i="1" s="1"/>
  <c r="AH146" i="1"/>
  <c r="AH149" i="1" s="1"/>
  <c r="AI145" i="1" s="1"/>
  <c r="V26" i="16"/>
  <c r="U20" i="16"/>
  <c r="X108" i="1" s="1"/>
  <c r="S129" i="1"/>
  <c r="U23" i="16"/>
  <c r="Q151" i="1"/>
  <c r="Q153" i="1" s="1"/>
  <c r="P120" i="1"/>
  <c r="P113" i="1"/>
  <c r="M42" i="11"/>
  <c r="T156" i="1"/>
  <c r="G44" i="3" s="1"/>
  <c r="AI146" i="1" l="1"/>
  <c r="AI149" i="1" s="1"/>
  <c r="AJ145" i="1" s="1"/>
  <c r="Q110" i="1"/>
  <c r="Q154" i="1"/>
  <c r="R150" i="1" s="1"/>
  <c r="AD141" i="1"/>
  <c r="AD144" i="1" s="1"/>
  <c r="AE140" i="1" s="1"/>
  <c r="P181" i="1"/>
  <c r="V27" i="16"/>
  <c r="W25" i="16" s="1"/>
  <c r="U27" i="11"/>
  <c r="U28" i="11" s="1"/>
  <c r="T158" i="1"/>
  <c r="S130" i="1"/>
  <c r="U24" i="16"/>
  <c r="V22" i="16" s="1"/>
  <c r="U21" i="16"/>
  <c r="V19" i="16" s="1"/>
  <c r="AE141" i="1" l="1"/>
  <c r="AE144" i="1" s="1"/>
  <c r="AF140" i="1" s="1"/>
  <c r="AJ146" i="1"/>
  <c r="AJ149" i="1" s="1"/>
  <c r="AK145" i="1" s="1"/>
  <c r="V20" i="16"/>
  <c r="Y108" i="1" s="1"/>
  <c r="U29" i="11"/>
  <c r="N40" i="11"/>
  <c r="N41" i="11" s="1"/>
  <c r="Q111" i="1"/>
  <c r="F36" i="3"/>
  <c r="S182" i="1"/>
  <c r="V24" i="16"/>
  <c r="W22" i="16" s="1"/>
  <c r="V23" i="16"/>
  <c r="W26" i="16"/>
  <c r="W27" i="16" s="1"/>
  <c r="X25" i="16" s="1"/>
  <c r="R151" i="1"/>
  <c r="R153" i="1"/>
  <c r="R110" i="1" s="1"/>
  <c r="T109" i="1"/>
  <c r="T159" i="1"/>
  <c r="U155" i="1" s="1"/>
  <c r="S131" i="1"/>
  <c r="T128" i="1" s="1"/>
  <c r="R154" i="1" l="1"/>
  <c r="S150" i="1" s="1"/>
  <c r="AK146" i="1"/>
  <c r="AK149" i="1" s="1"/>
  <c r="AL145" i="1" s="1"/>
  <c r="AF141" i="1"/>
  <c r="AF144" i="1" s="1"/>
  <c r="AG140" i="1" s="1"/>
  <c r="V29" i="11"/>
  <c r="S151" i="1"/>
  <c r="S153" i="1" s="1"/>
  <c r="V21" i="16"/>
  <c r="W19" i="16" s="1"/>
  <c r="U156" i="1"/>
  <c r="Q33" i="11"/>
  <c r="Q35" i="11" s="1"/>
  <c r="G35" i="3"/>
  <c r="V27" i="11"/>
  <c r="V28" i="11" s="1"/>
  <c r="T129" i="1"/>
  <c r="T130" i="1" s="1"/>
  <c r="Q120" i="1"/>
  <c r="Q113" i="1"/>
  <c r="F26" i="3"/>
  <c r="W23" i="16"/>
  <c r="O40" i="11"/>
  <c r="O41" i="11" s="1"/>
  <c r="O45" i="11" s="1"/>
  <c r="R111" i="1"/>
  <c r="X26" i="16"/>
  <c r="N45" i="11"/>
  <c r="N46" i="11" s="1"/>
  <c r="N42" i="11"/>
  <c r="O42" i="11" s="1"/>
  <c r="U158" i="1" l="1"/>
  <c r="U109" i="1" s="1"/>
  <c r="R33" i="11" s="1"/>
  <c r="R35" i="11" s="1"/>
  <c r="S110" i="1"/>
  <c r="S154" i="1"/>
  <c r="T150" i="1" s="1"/>
  <c r="T182" i="1"/>
  <c r="G39" i="3"/>
  <c r="AG141" i="1"/>
  <c r="AG144" i="1" s="1"/>
  <c r="AH140" i="1" s="1"/>
  <c r="AL146" i="1"/>
  <c r="AL149" i="1"/>
  <c r="AM145" i="1" s="1"/>
  <c r="R120" i="1"/>
  <c r="R113" i="1"/>
  <c r="O46" i="11"/>
  <c r="T131" i="1"/>
  <c r="W24" i="16"/>
  <c r="X22" i="16" s="1"/>
  <c r="Q36" i="11"/>
  <c r="W20" i="16"/>
  <c r="Z108" i="1" s="1"/>
  <c r="X27" i="16"/>
  <c r="Y25" i="16" s="1"/>
  <c r="Q181" i="1"/>
  <c r="F27" i="3"/>
  <c r="W21" i="16" l="1"/>
  <c r="X19" i="16" s="1"/>
  <c r="U159" i="1"/>
  <c r="V155" i="1" s="1"/>
  <c r="V156" i="1" s="1"/>
  <c r="AH141" i="1"/>
  <c r="AH144" i="1" s="1"/>
  <c r="AI140" i="1" s="1"/>
  <c r="R36" i="11"/>
  <c r="AM146" i="1"/>
  <c r="AM149" i="1" s="1"/>
  <c r="AN145" i="1" s="1"/>
  <c r="W27" i="11"/>
  <c r="W28" i="11" s="1"/>
  <c r="I34" i="3"/>
  <c r="C34" i="2"/>
  <c r="Y26" i="16"/>
  <c r="Y27" i="16"/>
  <c r="Z25" i="16" s="1"/>
  <c r="X23" i="16"/>
  <c r="X24" i="16"/>
  <c r="Y22" i="16" s="1"/>
  <c r="V158" i="1"/>
  <c r="V109" i="1" s="1"/>
  <c r="T151" i="1"/>
  <c r="X20" i="16"/>
  <c r="AA108" i="1" s="1"/>
  <c r="G40" i="3"/>
  <c r="U128" i="1"/>
  <c r="R181" i="1"/>
  <c r="P40" i="11"/>
  <c r="P41" i="11" s="1"/>
  <c r="S111" i="1"/>
  <c r="AN146" i="1" l="1"/>
  <c r="AN149" i="1" s="1"/>
  <c r="AO145" i="1" s="1"/>
  <c r="AI141" i="1"/>
  <c r="AI144" i="1" s="1"/>
  <c r="AJ140" i="1" s="1"/>
  <c r="S33" i="11"/>
  <c r="S35" i="11" s="1"/>
  <c r="U129" i="1"/>
  <c r="X21" i="16"/>
  <c r="Y19" i="16" s="1"/>
  <c r="S36" i="11"/>
  <c r="W29" i="11"/>
  <c r="X29" i="11" s="1"/>
  <c r="Z26" i="16"/>
  <c r="Z27" i="16" s="1"/>
  <c r="AA25" i="16" s="1"/>
  <c r="X27" i="11"/>
  <c r="X28" i="11" s="1"/>
  <c r="S120" i="1"/>
  <c r="S113" i="1"/>
  <c r="P45" i="11"/>
  <c r="P46" i="11" s="1"/>
  <c r="P42" i="11"/>
  <c r="T153" i="1"/>
  <c r="T110" i="1" s="1"/>
  <c r="Y23" i="16"/>
  <c r="V159" i="1"/>
  <c r="W155" i="1" s="1"/>
  <c r="U130" i="1" l="1"/>
  <c r="U131" i="1" s="1"/>
  <c r="V128" i="1" s="1"/>
  <c r="V129" i="1" s="1"/>
  <c r="AA26" i="16"/>
  <c r="AJ141" i="1"/>
  <c r="AJ144" i="1" s="1"/>
  <c r="AK140" i="1" s="1"/>
  <c r="AO146" i="1"/>
  <c r="AO149" i="1" s="1"/>
  <c r="AP145" i="1" s="1"/>
  <c r="S181" i="1"/>
  <c r="Y20" i="16"/>
  <c r="AB108" i="1" s="1"/>
  <c r="Y21" i="16"/>
  <c r="Z19" i="16" s="1"/>
  <c r="W156" i="1"/>
  <c r="H44" i="3" s="1"/>
  <c r="Q40" i="11"/>
  <c r="Q41" i="11" s="1"/>
  <c r="Q45" i="11" s="1"/>
  <c r="Q46" i="11" s="1"/>
  <c r="T111" i="1"/>
  <c r="G36" i="3"/>
  <c r="Q42" i="11"/>
  <c r="Y24" i="16"/>
  <c r="Z22" i="16" s="1"/>
  <c r="U182" i="1"/>
  <c r="T154" i="1"/>
  <c r="U150" i="1" s="1"/>
  <c r="AK141" i="1" l="1"/>
  <c r="AK144" i="1" s="1"/>
  <c r="AL140" i="1" s="1"/>
  <c r="Y27" i="11"/>
  <c r="Y28" i="11" s="1"/>
  <c r="T120" i="1"/>
  <c r="T113" i="1"/>
  <c r="G26" i="3"/>
  <c r="V130" i="1"/>
  <c r="AP146" i="1"/>
  <c r="AP149" i="1" s="1"/>
  <c r="AQ145" i="1" s="1"/>
  <c r="U151" i="1"/>
  <c r="Z20" i="16"/>
  <c r="AC108" i="1" s="1"/>
  <c r="Z23" i="16"/>
  <c r="W158" i="1"/>
  <c r="AA27" i="16"/>
  <c r="AB25" i="16" s="1"/>
  <c r="AQ146" i="1" l="1"/>
  <c r="AQ149" i="1" s="1"/>
  <c r="AR145" i="1" s="1"/>
  <c r="AL141" i="1"/>
  <c r="AL144" i="1" s="1"/>
  <c r="V182" i="1"/>
  <c r="Z27" i="11"/>
  <c r="Z28" i="11" s="1"/>
  <c r="Y29" i="11"/>
  <c r="Z29" i="11" s="1"/>
  <c r="Z24" i="16"/>
  <c r="AA22" i="16" s="1"/>
  <c r="V131" i="1"/>
  <c r="W128" i="1" s="1"/>
  <c r="J34" i="3"/>
  <c r="Z21" i="16"/>
  <c r="AA19" i="16" s="1"/>
  <c r="AB26" i="16"/>
  <c r="AB27" i="16" s="1"/>
  <c r="AC25" i="16" s="1"/>
  <c r="U153" i="1"/>
  <c r="U110" i="1" s="1"/>
  <c r="T181" i="1"/>
  <c r="G27" i="3"/>
  <c r="W109" i="1"/>
  <c r="W159" i="1"/>
  <c r="X155" i="1" s="1"/>
  <c r="AC26" i="16" l="1"/>
  <c r="AM140" i="1"/>
  <c r="AA23" i="16"/>
  <c r="T33" i="11"/>
  <c r="T35" i="11" s="1"/>
  <c r="H35" i="3"/>
  <c r="W129" i="1"/>
  <c r="R40" i="11"/>
  <c r="R41" i="11" s="1"/>
  <c r="U111" i="1"/>
  <c r="U154" i="1"/>
  <c r="V150" i="1" s="1"/>
  <c r="X156" i="1"/>
  <c r="AA20" i="16"/>
  <c r="AD108" i="1" s="1"/>
  <c r="AR146" i="1"/>
  <c r="AR149" i="1" s="1"/>
  <c r="AS145" i="1" s="1"/>
  <c r="AS146" i="1" l="1"/>
  <c r="AS149" i="1" s="1"/>
  <c r="AT145" i="1" s="1"/>
  <c r="AA27" i="11"/>
  <c r="AA28" i="11" s="1"/>
  <c r="AA21" i="16"/>
  <c r="AB19" i="16" s="1"/>
  <c r="X158" i="1"/>
  <c r="X109" i="1" s="1"/>
  <c r="AA24" i="16"/>
  <c r="AB22" i="16" s="1"/>
  <c r="U120" i="1"/>
  <c r="U113" i="1"/>
  <c r="V151" i="1"/>
  <c r="W130" i="1"/>
  <c r="AM141" i="1"/>
  <c r="AM144" i="1" s="1"/>
  <c r="AN140" i="1" s="1"/>
  <c r="T36" i="11"/>
  <c r="R45" i="11"/>
  <c r="R46" i="11" s="1"/>
  <c r="R42" i="11"/>
  <c r="AC27" i="16"/>
  <c r="AD25" i="16" s="1"/>
  <c r="AN141" i="1" l="1"/>
  <c r="AN144" i="1" s="1"/>
  <c r="AO140" i="1" s="1"/>
  <c r="AT146" i="1"/>
  <c r="AT149" i="1" s="1"/>
  <c r="AU145" i="1" s="1"/>
  <c r="AA29" i="11"/>
  <c r="AD26" i="16"/>
  <c r="W182" i="1"/>
  <c r="H39" i="3"/>
  <c r="AB23" i="16"/>
  <c r="U181" i="1"/>
  <c r="U33" i="11"/>
  <c r="U35" i="11" s="1"/>
  <c r="U36" i="11" s="1"/>
  <c r="V153" i="1"/>
  <c r="V110" i="1" s="1"/>
  <c r="AB20" i="16"/>
  <c r="AE108" i="1" s="1"/>
  <c r="AB21" i="16"/>
  <c r="AC19" i="16" s="1"/>
  <c r="X159" i="1"/>
  <c r="Y155" i="1" s="1"/>
  <c r="W131" i="1"/>
  <c r="AU146" i="1" l="1"/>
  <c r="AU149" i="1" s="1"/>
  <c r="AV145" i="1" s="1"/>
  <c r="AO141" i="1"/>
  <c r="AO144" i="1" s="1"/>
  <c r="AP140" i="1" s="1"/>
  <c r="S40" i="11"/>
  <c r="S41" i="11" s="1"/>
  <c r="V111" i="1"/>
  <c r="Y156" i="1"/>
  <c r="AB24" i="16"/>
  <c r="AC22" i="16" s="1"/>
  <c r="AC20" i="16"/>
  <c r="AF108" i="1" s="1"/>
  <c r="K34" i="3" s="1"/>
  <c r="H40" i="3"/>
  <c r="X128" i="1"/>
  <c r="AB27" i="11"/>
  <c r="AB28" i="11" s="1"/>
  <c r="AD27" i="16"/>
  <c r="AE25" i="16" s="1"/>
  <c r="V154" i="1"/>
  <c r="W150" i="1" s="1"/>
  <c r="AP141" i="1" l="1"/>
  <c r="AP144" i="1" s="1"/>
  <c r="AQ140" i="1" s="1"/>
  <c r="AV146" i="1"/>
  <c r="AV149" i="1" s="1"/>
  <c r="AW145" i="1" s="1"/>
  <c r="S45" i="11"/>
  <c r="S46" i="11" s="1"/>
  <c r="S42" i="11"/>
  <c r="X129" i="1"/>
  <c r="X130" i="1"/>
  <c r="Y158" i="1"/>
  <c r="Y109" i="1" s="1"/>
  <c r="AC23" i="16"/>
  <c r="V120" i="1"/>
  <c r="V113" i="1"/>
  <c r="W151" i="1"/>
  <c r="AE26" i="16"/>
  <c r="AC21" i="16"/>
  <c r="AD19" i="16" s="1"/>
  <c r="AC27" i="11"/>
  <c r="AC28" i="11" s="1"/>
  <c r="AB29" i="11"/>
  <c r="AC29" i="11" s="1"/>
  <c r="X131" i="1" l="1"/>
  <c r="Y128" i="1" s="1"/>
  <c r="AW146" i="1"/>
  <c r="AW149" i="1" s="1"/>
  <c r="AX145" i="1" s="1"/>
  <c r="Y129" i="1"/>
  <c r="AQ141" i="1"/>
  <c r="AQ144" i="1" s="1"/>
  <c r="AR140" i="1" s="1"/>
  <c r="V181" i="1"/>
  <c r="W153" i="1"/>
  <c r="W110" i="1" s="1"/>
  <c r="V33" i="11"/>
  <c r="V35" i="11" s="1"/>
  <c r="AD20" i="16"/>
  <c r="AG108" i="1" s="1"/>
  <c r="AD21" i="16"/>
  <c r="AE19" i="16" s="1"/>
  <c r="AE27" i="16"/>
  <c r="AF25" i="16" s="1"/>
  <c r="X182" i="1"/>
  <c r="AC24" i="16"/>
  <c r="AD22" i="16" s="1"/>
  <c r="Y159" i="1"/>
  <c r="Z155" i="1" s="1"/>
  <c r="AX146" i="1" l="1"/>
  <c r="AX149" i="1" s="1"/>
  <c r="AY145" i="1" s="1"/>
  <c r="V36" i="11"/>
  <c r="AF26" i="16"/>
  <c r="AF27" i="16" s="1"/>
  <c r="AG25" i="16" s="1"/>
  <c r="Y130" i="1"/>
  <c r="T40" i="11"/>
  <c r="T41" i="11" s="1"/>
  <c r="W111" i="1"/>
  <c r="H36" i="3"/>
  <c r="Z156" i="1"/>
  <c r="I44" i="3" s="1"/>
  <c r="AD23" i="16"/>
  <c r="AR141" i="1"/>
  <c r="AR144" i="1" s="1"/>
  <c r="AS140" i="1" s="1"/>
  <c r="AE20" i="16"/>
  <c r="AH108" i="1" s="1"/>
  <c r="AD27" i="11"/>
  <c r="AD28" i="11" s="1"/>
  <c r="W154" i="1"/>
  <c r="X150" i="1" s="1"/>
  <c r="AG26" i="16" l="1"/>
  <c r="AG27" i="16" s="1"/>
  <c r="AH25" i="16" s="1"/>
  <c r="AS141" i="1"/>
  <c r="AS144" i="1" s="1"/>
  <c r="AT140" i="1" s="1"/>
  <c r="AY146" i="1"/>
  <c r="AY149" i="1" s="1"/>
  <c r="AZ145" i="1" s="1"/>
  <c r="Y182" i="1"/>
  <c r="Z158" i="1"/>
  <c r="Z109" i="1" s="1"/>
  <c r="AE21" i="16"/>
  <c r="AF19" i="16" s="1"/>
  <c r="AD29" i="11"/>
  <c r="X151" i="1"/>
  <c r="W120" i="1"/>
  <c r="W113" i="1"/>
  <c r="H26" i="3"/>
  <c r="AE27" i="11"/>
  <c r="AE28" i="11" s="1"/>
  <c r="AD24" i="16"/>
  <c r="AE22" i="16" s="1"/>
  <c r="T45" i="11"/>
  <c r="T46" i="11" s="1"/>
  <c r="T42" i="11"/>
  <c r="Y131" i="1"/>
  <c r="Z128" i="1" s="1"/>
  <c r="AZ146" i="1" l="1"/>
  <c r="AZ149" i="1" s="1"/>
  <c r="BA145" i="1" s="1"/>
  <c r="AT141" i="1"/>
  <c r="AT144" i="1" s="1"/>
  <c r="AU140" i="1" s="1"/>
  <c r="AH26" i="16"/>
  <c r="AH27" i="16"/>
  <c r="AI25" i="16" s="1"/>
  <c r="Z129" i="1"/>
  <c r="Z130" i="1" s="1"/>
  <c r="AF20" i="16"/>
  <c r="AI108" i="1" s="1"/>
  <c r="X153" i="1"/>
  <c r="X110" i="1" s="1"/>
  <c r="W33" i="11"/>
  <c r="W35" i="11" s="1"/>
  <c r="I35" i="3"/>
  <c r="C35" i="2"/>
  <c r="Z159" i="1"/>
  <c r="AA155" i="1" s="1"/>
  <c r="W181" i="1"/>
  <c r="H27" i="3"/>
  <c r="AE23" i="16"/>
  <c r="AE24" i="16" s="1"/>
  <c r="AF22" i="16" s="1"/>
  <c r="AE29" i="11"/>
  <c r="Z182" i="1" l="1"/>
  <c r="C39" i="2"/>
  <c r="I39" i="3"/>
  <c r="Z131" i="1"/>
  <c r="AU141" i="1"/>
  <c r="AU144" i="1" s="1"/>
  <c r="AV140" i="1" s="1"/>
  <c r="W36" i="11"/>
  <c r="AF27" i="11"/>
  <c r="AF28" i="11" s="1"/>
  <c r="AF29" i="11" s="1"/>
  <c r="L34" i="3"/>
  <c r="U40" i="11"/>
  <c r="U41" i="11" s="1"/>
  <c r="X111" i="1"/>
  <c r="AF21" i="16"/>
  <c r="AG19" i="16" s="1"/>
  <c r="X154" i="1"/>
  <c r="Y150" i="1" s="1"/>
  <c r="AI26" i="16"/>
  <c r="AI27" i="16"/>
  <c r="AJ25" i="16" s="1"/>
  <c r="AA156" i="1"/>
  <c r="AA158" i="1" s="1"/>
  <c r="AA109" i="1" s="1"/>
  <c r="AF23" i="16"/>
  <c r="BA146" i="1"/>
  <c r="BA149" i="1" s="1"/>
  <c r="BB145" i="1" s="1"/>
  <c r="AV141" i="1" l="1"/>
  <c r="AV144" i="1" s="1"/>
  <c r="AW140" i="1" s="1"/>
  <c r="BB146" i="1"/>
  <c r="BB149" i="1"/>
  <c r="BC145" i="1" s="1"/>
  <c r="X120" i="1"/>
  <c r="X113" i="1"/>
  <c r="U45" i="11"/>
  <c r="U46" i="11" s="1"/>
  <c r="U42" i="11"/>
  <c r="Y151" i="1"/>
  <c r="Y153" i="1" s="1"/>
  <c r="Y110" i="1" s="1"/>
  <c r="I40" i="3"/>
  <c r="AA128" i="1"/>
  <c r="C40" i="2"/>
  <c r="AA159" i="1"/>
  <c r="AB155" i="1" s="1"/>
  <c r="AJ26" i="16"/>
  <c r="AF24" i="16"/>
  <c r="AG22" i="16" s="1"/>
  <c r="X33" i="11"/>
  <c r="X35" i="11" s="1"/>
  <c r="X36" i="11" s="1"/>
  <c r="AG20" i="16"/>
  <c r="AJ108" i="1" s="1"/>
  <c r="V40" i="11" l="1"/>
  <c r="V41" i="11" s="1"/>
  <c r="V45" i="11" s="1"/>
  <c r="Y111" i="1"/>
  <c r="AW141" i="1"/>
  <c r="AW144" i="1" s="1"/>
  <c r="AX140" i="1" s="1"/>
  <c r="X181" i="1"/>
  <c r="Y154" i="1"/>
  <c r="Z150" i="1" s="1"/>
  <c r="BC146" i="1"/>
  <c r="BC149" i="1" s="1"/>
  <c r="BD145" i="1" s="1"/>
  <c r="AJ27" i="16"/>
  <c r="AK25" i="16" s="1"/>
  <c r="AG23" i="16"/>
  <c r="AB156" i="1"/>
  <c r="AB158" i="1" s="1"/>
  <c r="AB109" i="1" s="1"/>
  <c r="V42" i="11"/>
  <c r="AG27" i="11"/>
  <c r="AG28" i="11" s="1"/>
  <c r="AG21" i="16"/>
  <c r="AH19" i="16" s="1"/>
  <c r="V46" i="11"/>
  <c r="AA129" i="1"/>
  <c r="AX141" i="1" l="1"/>
  <c r="AX144" i="1" s="1"/>
  <c r="BD146" i="1"/>
  <c r="BD149" i="1" s="1"/>
  <c r="BE145" i="1" s="1"/>
  <c r="Y33" i="11"/>
  <c r="Y35" i="11" s="1"/>
  <c r="AA130" i="1"/>
  <c r="AA131" i="1" s="1"/>
  <c r="AB128" i="1" s="1"/>
  <c r="AB159" i="1"/>
  <c r="AC155" i="1" s="1"/>
  <c r="AG29" i="11"/>
  <c r="Z151" i="1"/>
  <c r="Z153" i="1" s="1"/>
  <c r="Z110" i="1" s="1"/>
  <c r="AK26" i="16"/>
  <c r="AH20" i="16"/>
  <c r="AK108" i="1" s="1"/>
  <c r="Y120" i="1"/>
  <c r="Y113" i="1"/>
  <c r="AG24" i="16"/>
  <c r="AH22" i="16" s="1"/>
  <c r="W40" i="11" l="1"/>
  <c r="W41" i="11" s="1"/>
  <c r="Z111" i="1"/>
  <c r="I36" i="3"/>
  <c r="C36" i="2"/>
  <c r="AB129" i="1"/>
  <c r="AB130" i="1" s="1"/>
  <c r="AB182" i="1" s="1"/>
  <c r="BE146" i="1"/>
  <c r="BE149" i="1" s="1"/>
  <c r="BF145" i="1" s="1"/>
  <c r="AY140" i="1"/>
  <c r="AH27" i="11"/>
  <c r="AH28" i="11" s="1"/>
  <c r="AH29" i="11"/>
  <c r="Y181" i="1"/>
  <c r="Z154" i="1"/>
  <c r="AH21" i="16"/>
  <c r="AI19" i="16" s="1"/>
  <c r="AH23" i="16"/>
  <c r="AK27" i="16"/>
  <c r="AL25" i="16" s="1"/>
  <c r="AC156" i="1"/>
  <c r="J44" i="3" s="1"/>
  <c r="AC158" i="1"/>
  <c r="AC109" i="1" s="1"/>
  <c r="Y36" i="11"/>
  <c r="AA182" i="1"/>
  <c r="AB131" i="1" l="1"/>
  <c r="AC128" i="1" s="1"/>
  <c r="AC129" i="1"/>
  <c r="AH24" i="16"/>
  <c r="AI22" i="16" s="1"/>
  <c r="Z33" i="11"/>
  <c r="Z35" i="11" s="1"/>
  <c r="Z36" i="11" s="1"/>
  <c r="J35" i="3"/>
  <c r="AA150" i="1"/>
  <c r="C44" i="2"/>
  <c r="AC159" i="1"/>
  <c r="AD155" i="1" s="1"/>
  <c r="AI20" i="16"/>
  <c r="AL108" i="1" s="1"/>
  <c r="AY141" i="1"/>
  <c r="AY144" i="1" s="1"/>
  <c r="AZ140" i="1" s="1"/>
  <c r="Z120" i="1"/>
  <c r="Z113" i="1"/>
  <c r="C26" i="2"/>
  <c r="I26" i="3"/>
  <c r="BF146" i="1"/>
  <c r="BF149" i="1" s="1"/>
  <c r="BG145" i="1" s="1"/>
  <c r="AL26" i="16"/>
  <c r="W45" i="11"/>
  <c r="W46" i="11" s="1"/>
  <c r="W42" i="11"/>
  <c r="BG146" i="1" l="1"/>
  <c r="BG149" i="1" s="1"/>
  <c r="BH145" i="1" s="1"/>
  <c r="AZ141" i="1"/>
  <c r="AZ144" i="1" s="1"/>
  <c r="BA140" i="1" s="1"/>
  <c r="AI27" i="11"/>
  <c r="AI28" i="11" s="1"/>
  <c r="D34" i="2"/>
  <c r="M34" i="3"/>
  <c r="AI23" i="16"/>
  <c r="AD156" i="1"/>
  <c r="C54" i="12"/>
  <c r="C98" i="12"/>
  <c r="C99" i="12" s="1"/>
  <c r="Z181" i="1"/>
  <c r="I27" i="3"/>
  <c r="C27" i="2"/>
  <c r="C48" i="12" s="1"/>
  <c r="AA151" i="1"/>
  <c r="AI21" i="16"/>
  <c r="AJ19" i="16" s="1"/>
  <c r="AL27" i="16"/>
  <c r="AM25" i="16" s="1"/>
  <c r="AC130" i="1"/>
  <c r="BA141" i="1" l="1"/>
  <c r="BA144" i="1" s="1"/>
  <c r="BB140" i="1" s="1"/>
  <c r="BH146" i="1"/>
  <c r="BH149" i="1" s="1"/>
  <c r="BI145" i="1" s="1"/>
  <c r="AI29" i="11"/>
  <c r="AJ20" i="16"/>
  <c r="AM108" i="1" s="1"/>
  <c r="AI24" i="16"/>
  <c r="AJ22" i="16" s="1"/>
  <c r="AC182" i="1"/>
  <c r="J39" i="3"/>
  <c r="AC131" i="1"/>
  <c r="AA153" i="1"/>
  <c r="AA110" i="1" s="1"/>
  <c r="AD158" i="1"/>
  <c r="AD109" i="1" s="1"/>
  <c r="AM26" i="16"/>
  <c r="AM27" i="16"/>
  <c r="AN25" i="16" s="1"/>
  <c r="BI146" i="1" l="1"/>
  <c r="BI149" i="1" s="1"/>
  <c r="BJ145" i="1" s="1"/>
  <c r="BB141" i="1"/>
  <c r="BB144" i="1" s="1"/>
  <c r="BC140" i="1" s="1"/>
  <c r="AJ23" i="16"/>
  <c r="AJ24" i="16" s="1"/>
  <c r="AK22" i="16" s="1"/>
  <c r="J40" i="3"/>
  <c r="AD128" i="1"/>
  <c r="AN26" i="16"/>
  <c r="AJ21" i="16"/>
  <c r="AK19" i="16" s="1"/>
  <c r="AA33" i="11"/>
  <c r="AA35" i="11" s="1"/>
  <c r="AJ27" i="11"/>
  <c r="AJ28" i="11" s="1"/>
  <c r="AJ29" i="11" s="1"/>
  <c r="AA154" i="1"/>
  <c r="AB150" i="1" s="1"/>
  <c r="X40" i="11"/>
  <c r="X41" i="11" s="1"/>
  <c r="AA111" i="1"/>
  <c r="AD159" i="1"/>
  <c r="AE155" i="1" s="1"/>
  <c r="AK23" i="16" l="1"/>
  <c r="AK24" i="16"/>
  <c r="AL22" i="16" s="1"/>
  <c r="BC141" i="1"/>
  <c r="BC144" i="1" s="1"/>
  <c r="BD140" i="1" s="1"/>
  <c r="BJ146" i="1"/>
  <c r="BJ149" i="1" s="1"/>
  <c r="BK145" i="1" s="1"/>
  <c r="AA36" i="11"/>
  <c r="X45" i="11"/>
  <c r="X46" i="11" s="1"/>
  <c r="X42" i="11"/>
  <c r="AK20" i="16"/>
  <c r="AN108" i="1" s="1"/>
  <c r="AE156" i="1"/>
  <c r="AN27" i="16"/>
  <c r="AO25" i="16" s="1"/>
  <c r="AB151" i="1"/>
  <c r="AA120" i="1"/>
  <c r="AA113" i="1"/>
  <c r="AD129" i="1"/>
  <c r="AE158" i="1" l="1"/>
  <c r="AE109" i="1" s="1"/>
  <c r="AK21" i="16"/>
  <c r="AL19" i="16" s="1"/>
  <c r="BD141" i="1"/>
  <c r="BD144" i="1" s="1"/>
  <c r="BE140" i="1" s="1"/>
  <c r="BK146" i="1"/>
  <c r="BK149" i="1" s="1"/>
  <c r="BL145" i="1" s="1"/>
  <c r="AD131" i="1"/>
  <c r="AE128" i="1" s="1"/>
  <c r="AK27" i="11"/>
  <c r="AK28" i="11" s="1"/>
  <c r="AL20" i="16"/>
  <c r="AO108" i="1" s="1"/>
  <c r="N34" i="3" s="1"/>
  <c r="AD130" i="1"/>
  <c r="AB153" i="1"/>
  <c r="AB110" i="1" s="1"/>
  <c r="AO26" i="16"/>
  <c r="AO27" i="16"/>
  <c r="AP25" i="16" s="1"/>
  <c r="AA181" i="1"/>
  <c r="AL23" i="16"/>
  <c r="AL24" i="16" s="1"/>
  <c r="AM22" i="16" s="1"/>
  <c r="AB33" i="11"/>
  <c r="AB35" i="11" s="1"/>
  <c r="AB154" i="1" l="1"/>
  <c r="AC150" i="1" s="1"/>
  <c r="AE159" i="1"/>
  <c r="AF155" i="1" s="1"/>
  <c r="BL146" i="1"/>
  <c r="BL149" i="1" s="1"/>
  <c r="BM145" i="1" s="1"/>
  <c r="BE141" i="1"/>
  <c r="BE144" i="1"/>
  <c r="BF140" i="1" s="1"/>
  <c r="AL21" i="16"/>
  <c r="AM19" i="16" s="1"/>
  <c r="AE129" i="1"/>
  <c r="AE130" i="1" s="1"/>
  <c r="AC151" i="1"/>
  <c r="AP26" i="16"/>
  <c r="AP27" i="16"/>
  <c r="AQ25" i="16" s="1"/>
  <c r="AL27" i="11"/>
  <c r="AL28" i="11" s="1"/>
  <c r="AK29" i="11"/>
  <c r="AL29" i="11" s="1"/>
  <c r="Y40" i="11"/>
  <c r="Y41" i="11" s="1"/>
  <c r="AB111" i="1"/>
  <c r="AB36" i="11"/>
  <c r="AM23" i="16"/>
  <c r="AD182" i="1"/>
  <c r="AF156" i="1" l="1"/>
  <c r="AE182" i="1"/>
  <c r="AE131" i="1"/>
  <c r="AF128" i="1" s="1"/>
  <c r="BM146" i="1"/>
  <c r="BM149" i="1" s="1"/>
  <c r="BN145" i="1" s="1"/>
  <c r="AM20" i="16"/>
  <c r="AP108" i="1" s="1"/>
  <c r="BF141" i="1"/>
  <c r="BF144" i="1" s="1"/>
  <c r="BG140" i="1" s="1"/>
  <c r="AB120" i="1"/>
  <c r="AB113" i="1"/>
  <c r="AC153" i="1"/>
  <c r="AC110" i="1" s="1"/>
  <c r="Y45" i="11"/>
  <c r="Y46" i="11" s="1"/>
  <c r="Y42" i="11"/>
  <c r="AQ26" i="16"/>
  <c r="AM24" i="16"/>
  <c r="AN22" i="16" s="1"/>
  <c r="K44" i="3" l="1"/>
  <c r="AF158" i="1"/>
  <c r="AF109" i="1" s="1"/>
  <c r="BN146" i="1"/>
  <c r="BN149" i="1" s="1"/>
  <c r="BO145" i="1" s="1"/>
  <c r="BG141" i="1"/>
  <c r="BG144" i="1" s="1"/>
  <c r="BH140" i="1" s="1"/>
  <c r="AN24" i="16"/>
  <c r="AO22" i="16" s="1"/>
  <c r="AN23" i="16"/>
  <c r="AC154" i="1"/>
  <c r="AD150" i="1" s="1"/>
  <c r="Z40" i="11"/>
  <c r="Z41" i="11" s="1"/>
  <c r="Z45" i="11" s="1"/>
  <c r="Z46" i="11" s="1"/>
  <c r="AC111" i="1"/>
  <c r="J36" i="3"/>
  <c r="AM27" i="11"/>
  <c r="AM28" i="11" s="1"/>
  <c r="AF129" i="1"/>
  <c r="AF130" i="1" s="1"/>
  <c r="AB181" i="1"/>
  <c r="AM21" i="16"/>
  <c r="AN19" i="16" s="1"/>
  <c r="AQ27" i="16"/>
  <c r="AR25" i="16" s="1"/>
  <c r="AC33" i="11" l="1"/>
  <c r="AC35" i="11" s="1"/>
  <c r="AC36" i="11" s="1"/>
  <c r="K35" i="3"/>
  <c r="AF159" i="1"/>
  <c r="AG155" i="1" s="1"/>
  <c r="AF182" i="1"/>
  <c r="K39" i="3"/>
  <c r="AF131" i="1"/>
  <c r="BH141" i="1"/>
  <c r="BH144" i="1" s="1"/>
  <c r="BI140" i="1" s="1"/>
  <c r="AN20" i="16"/>
  <c r="AQ108" i="1" s="1"/>
  <c r="Z42" i="11"/>
  <c r="AM29" i="11"/>
  <c r="AC120" i="1"/>
  <c r="AC113" i="1"/>
  <c r="J26" i="3"/>
  <c r="AO23" i="16"/>
  <c r="AO24" i="16"/>
  <c r="AP22" i="16" s="1"/>
  <c r="BO146" i="1"/>
  <c r="BO149" i="1" s="1"/>
  <c r="BP145" i="1" s="1"/>
  <c r="AR26" i="16"/>
  <c r="AD151" i="1"/>
  <c r="AG156" i="1" l="1"/>
  <c r="AG158" i="1"/>
  <c r="AG109" i="1" s="1"/>
  <c r="AD33" i="11" s="1"/>
  <c r="AD35" i="11" s="1"/>
  <c r="AD36" i="11" s="1"/>
  <c r="AG159" i="1"/>
  <c r="AH155" i="1" s="1"/>
  <c r="AH156" i="1" s="1"/>
  <c r="AH158" i="1" s="1"/>
  <c r="BP146" i="1"/>
  <c r="BP149" i="1" s="1"/>
  <c r="BQ145" i="1" s="1"/>
  <c r="BI141" i="1"/>
  <c r="BI144" i="1" s="1"/>
  <c r="BJ140" i="1" s="1"/>
  <c r="AN29" i="11"/>
  <c r="K40" i="3"/>
  <c r="AG128" i="1"/>
  <c r="AD153" i="1"/>
  <c r="AD110" i="1" s="1"/>
  <c r="AP23" i="16"/>
  <c r="AN27" i="11"/>
  <c r="AN28" i="11" s="1"/>
  <c r="AC181" i="1"/>
  <c r="J27" i="3"/>
  <c r="AR27" i="16"/>
  <c r="AS25" i="16" s="1"/>
  <c r="AN21" i="16"/>
  <c r="AO19" i="16" s="1"/>
  <c r="AH109" i="1" l="1"/>
  <c r="AH159" i="1"/>
  <c r="AI155" i="1" s="1"/>
  <c r="BJ141" i="1"/>
  <c r="BJ144" i="1" s="1"/>
  <c r="BQ146" i="1"/>
  <c r="BQ149" i="1" s="1"/>
  <c r="BR145" i="1" s="1"/>
  <c r="AP24" i="16"/>
  <c r="AQ22" i="16" s="1"/>
  <c r="AA40" i="11"/>
  <c r="AA41" i="11" s="1"/>
  <c r="AD111" i="1"/>
  <c r="AD154" i="1"/>
  <c r="AE150" i="1" s="1"/>
  <c r="AO20" i="16"/>
  <c r="AR108" i="1" s="1"/>
  <c r="AS26" i="16"/>
  <c r="AG129" i="1"/>
  <c r="BR146" i="1" l="1"/>
  <c r="BR149" i="1"/>
  <c r="BS145" i="1" s="1"/>
  <c r="BK140" i="1"/>
  <c r="AA45" i="11"/>
  <c r="AA46" i="11" s="1"/>
  <c r="AA42" i="11"/>
  <c r="AG130" i="1"/>
  <c r="AS27" i="16"/>
  <c r="AT25" i="16" s="1"/>
  <c r="AE151" i="1"/>
  <c r="AE153" i="1" s="1"/>
  <c r="AE110" i="1" s="1"/>
  <c r="AD120" i="1"/>
  <c r="AD113" i="1"/>
  <c r="AQ23" i="16"/>
  <c r="AQ24" i="16"/>
  <c r="AR22" i="16" s="1"/>
  <c r="AI156" i="1"/>
  <c r="L44" i="3" s="1"/>
  <c r="AO27" i="11"/>
  <c r="AO28" i="11" s="1"/>
  <c r="O34" i="3"/>
  <c r="AO21" i="16"/>
  <c r="AP19" i="16" s="1"/>
  <c r="AE33" i="11"/>
  <c r="AE35" i="11" s="1"/>
  <c r="AB40" i="11" l="1"/>
  <c r="AB41" i="11" s="1"/>
  <c r="AB45" i="11" s="1"/>
  <c r="AE111" i="1"/>
  <c r="AB42" i="11"/>
  <c r="AG182" i="1"/>
  <c r="AB46" i="11"/>
  <c r="AP20" i="16"/>
  <c r="AS108" i="1" s="1"/>
  <c r="AE154" i="1"/>
  <c r="AF150" i="1" s="1"/>
  <c r="AO29" i="11"/>
  <c r="AE36" i="11"/>
  <c r="AR23" i="16"/>
  <c r="AD181" i="1"/>
  <c r="AI158" i="1"/>
  <c r="AI109" i="1" s="1"/>
  <c r="BK141" i="1"/>
  <c r="BK144" i="1" s="1"/>
  <c r="BL140" i="1" s="1"/>
  <c r="BS146" i="1"/>
  <c r="BS149" i="1" s="1"/>
  <c r="BT145" i="1" s="1"/>
  <c r="AT26" i="16"/>
  <c r="AT27" i="16" s="1"/>
  <c r="AU25" i="16" s="1"/>
  <c r="AG131" i="1"/>
  <c r="AH128" i="1" s="1"/>
  <c r="BT146" i="1" l="1"/>
  <c r="BT149" i="1" s="1"/>
  <c r="BU145" i="1" s="1"/>
  <c r="AU26" i="16"/>
  <c r="AI159" i="1"/>
  <c r="AJ155" i="1" s="1"/>
  <c r="AP27" i="11"/>
  <c r="AP28" i="11" s="1"/>
  <c r="AP29" i="11" s="1"/>
  <c r="AF151" i="1"/>
  <c r="AP21" i="16"/>
  <c r="AQ19" i="16" s="1"/>
  <c r="AH129" i="1"/>
  <c r="AR24" i="16"/>
  <c r="AS22" i="16" s="1"/>
  <c r="AE120" i="1"/>
  <c r="AE113" i="1"/>
  <c r="AF33" i="11"/>
  <c r="AF35" i="11" s="1"/>
  <c r="L35" i="3"/>
  <c r="BL141" i="1"/>
  <c r="BL144" i="1" s="1"/>
  <c r="BM140" i="1" s="1"/>
  <c r="AF36" i="11"/>
  <c r="BM141" i="1" l="1"/>
  <c r="BM144" i="1" s="1"/>
  <c r="BN140" i="1" s="1"/>
  <c r="BU146" i="1"/>
  <c r="BU149" i="1" s="1"/>
  <c r="BV145" i="1" s="1"/>
  <c r="AQ20" i="16"/>
  <c r="AT108" i="1" s="1"/>
  <c r="AE181" i="1"/>
  <c r="AJ156" i="1"/>
  <c r="AJ158" i="1" s="1"/>
  <c r="AF153" i="1"/>
  <c r="AF110" i="1" s="1"/>
  <c r="AU27" i="16"/>
  <c r="AV25" i="16" s="1"/>
  <c r="AS24" i="16"/>
  <c r="AT22" i="16" s="1"/>
  <c r="AS23" i="16"/>
  <c r="AH130" i="1"/>
  <c r="AH131" i="1" s="1"/>
  <c r="AI128" i="1" s="1"/>
  <c r="AJ109" i="1" l="1"/>
  <c r="AJ159" i="1"/>
  <c r="AK155" i="1" s="1"/>
  <c r="AI129" i="1"/>
  <c r="BN141" i="1"/>
  <c r="BN144" i="1" s="1"/>
  <c r="BO140" i="1" s="1"/>
  <c r="AQ21" i="16"/>
  <c r="AR19" i="16" s="1"/>
  <c r="AQ27" i="11"/>
  <c r="AQ28" i="11" s="1"/>
  <c r="AT23" i="16"/>
  <c r="AT24" i="16"/>
  <c r="AU22" i="16" s="1"/>
  <c r="BV146" i="1"/>
  <c r="BV149" i="1" s="1"/>
  <c r="BW145" i="1" s="1"/>
  <c r="AV26" i="16"/>
  <c r="AV27" i="16" s="1"/>
  <c r="AW25" i="16" s="1"/>
  <c r="AH182" i="1"/>
  <c r="AC40" i="11"/>
  <c r="AC41" i="11" s="1"/>
  <c r="AF111" i="1"/>
  <c r="K36" i="3"/>
  <c r="AF154" i="1"/>
  <c r="AG150" i="1" s="1"/>
  <c r="BO141" i="1" l="1"/>
  <c r="BO144" i="1" s="1"/>
  <c r="BP140" i="1" s="1"/>
  <c r="BW146" i="1"/>
  <c r="BW149" i="1" s="1"/>
  <c r="BX145" i="1" s="1"/>
  <c r="AR20" i="16"/>
  <c r="AU108" i="1" s="1"/>
  <c r="AR21" i="16"/>
  <c r="AS19" i="16" s="1"/>
  <c r="AU23" i="16"/>
  <c r="AU24" i="16" s="1"/>
  <c r="AV22" i="16" s="1"/>
  <c r="AF120" i="1"/>
  <c r="AF113" i="1"/>
  <c r="K26" i="3"/>
  <c r="AC45" i="11"/>
  <c r="AC46" i="11" s="1"/>
  <c r="AC42" i="11"/>
  <c r="AI130" i="1"/>
  <c r="AI131" i="1" s="1"/>
  <c r="AG151" i="1"/>
  <c r="AG153" i="1" s="1"/>
  <c r="AQ29" i="11"/>
  <c r="AK156" i="1"/>
  <c r="AW26" i="16"/>
  <c r="AG33" i="11"/>
  <c r="AG35" i="11" s="1"/>
  <c r="L40" i="3" l="1"/>
  <c r="AJ128" i="1"/>
  <c r="AG110" i="1"/>
  <c r="AG154" i="1"/>
  <c r="AH150" i="1" s="1"/>
  <c r="AK159" i="1"/>
  <c r="AL155" i="1" s="1"/>
  <c r="BX146" i="1"/>
  <c r="BX149" i="1" s="1"/>
  <c r="BY145" i="1" s="1"/>
  <c r="BP141" i="1"/>
  <c r="BP144" i="1" s="1"/>
  <c r="BQ140" i="1" s="1"/>
  <c r="AS20" i="16"/>
  <c r="AV108" i="1" s="1"/>
  <c r="AS21" i="16"/>
  <c r="AT19" i="16" s="1"/>
  <c r="AR27" i="11"/>
  <c r="AR28" i="11" s="1"/>
  <c r="P34" i="3"/>
  <c r="AF181" i="1"/>
  <c r="K27" i="3"/>
  <c r="AG36" i="11"/>
  <c r="AW27" i="16"/>
  <c r="AX25" i="16" s="1"/>
  <c r="AK158" i="1"/>
  <c r="AK109" i="1" s="1"/>
  <c r="AV23" i="16"/>
  <c r="AV24" i="16"/>
  <c r="AW22" i="16" s="1"/>
  <c r="AI182" i="1"/>
  <c r="L39" i="3"/>
  <c r="BY146" i="1" l="1"/>
  <c r="BY149" i="1" s="1"/>
  <c r="BZ145" i="1" s="1"/>
  <c r="AT20" i="16"/>
  <c r="AW108" i="1" s="1"/>
  <c r="BQ141" i="1"/>
  <c r="BQ144" i="1" s="1"/>
  <c r="BR140" i="1" s="1"/>
  <c r="AL156" i="1"/>
  <c r="M44" i="3" s="1"/>
  <c r="AR29" i="11"/>
  <c r="AH151" i="1"/>
  <c r="AH153" i="1"/>
  <c r="AH110" i="1" s="1"/>
  <c r="AD40" i="11"/>
  <c r="AD41" i="11" s="1"/>
  <c r="AG111" i="1"/>
  <c r="AJ129" i="1"/>
  <c r="AW23" i="16"/>
  <c r="AH33" i="11"/>
  <c r="AH35" i="11" s="1"/>
  <c r="AH36" i="11" s="1"/>
  <c r="AS27" i="11"/>
  <c r="AS28" i="11" s="1"/>
  <c r="AX26" i="16"/>
  <c r="AL158" i="1" l="1"/>
  <c r="AL109" i="1" s="1"/>
  <c r="BZ146" i="1"/>
  <c r="BZ149" i="1" s="1"/>
  <c r="CA145" i="1" s="1"/>
  <c r="AD45" i="11"/>
  <c r="AD46" i="11" s="1"/>
  <c r="AD42" i="11"/>
  <c r="AT27" i="11"/>
  <c r="AT28" i="11" s="1"/>
  <c r="BR141" i="1"/>
  <c r="BR144" i="1" s="1"/>
  <c r="BS140" i="1" s="1"/>
  <c r="AJ130" i="1"/>
  <c r="AT21" i="16"/>
  <c r="AU19" i="16" s="1"/>
  <c r="AS29" i="11"/>
  <c r="AE40" i="11"/>
  <c r="AE41" i="11" s="1"/>
  <c r="AE45" i="11" s="1"/>
  <c r="AH111" i="1"/>
  <c r="AW24" i="16"/>
  <c r="AX22" i="16" s="1"/>
  <c r="AG120" i="1"/>
  <c r="AG113" i="1"/>
  <c r="AL159" i="1"/>
  <c r="AM155" i="1" s="1"/>
  <c r="AH154" i="1"/>
  <c r="AI150" i="1" s="1"/>
  <c r="AX27" i="16"/>
  <c r="AY25" i="16" s="1"/>
  <c r="AT29" i="11" l="1"/>
  <c r="AI33" i="11"/>
  <c r="AI35" i="11" s="1"/>
  <c r="AI36" i="11" s="1"/>
  <c r="D35" i="2"/>
  <c r="M35" i="3"/>
  <c r="CA146" i="1"/>
  <c r="CA149" i="1" s="1"/>
  <c r="CB145" i="1" s="1"/>
  <c r="AG181" i="1"/>
  <c r="AE46" i="11"/>
  <c r="AY26" i="16"/>
  <c r="AY27" i="16" s="1"/>
  <c r="AZ25" i="16" s="1"/>
  <c r="AE42" i="11"/>
  <c r="AU20" i="16"/>
  <c r="AX108" i="1" s="1"/>
  <c r="AU21" i="16"/>
  <c r="AV19" i="16" s="1"/>
  <c r="AI151" i="1"/>
  <c r="AI153" i="1" s="1"/>
  <c r="AJ182" i="1"/>
  <c r="AJ131" i="1"/>
  <c r="AK128" i="1" s="1"/>
  <c r="AH120" i="1"/>
  <c r="AH113" i="1"/>
  <c r="AH181" i="1" s="1"/>
  <c r="AM156" i="1"/>
  <c r="AM158" i="1" s="1"/>
  <c r="AM109" i="1" s="1"/>
  <c r="AX23" i="16"/>
  <c r="BS141" i="1"/>
  <c r="BS144" i="1" s="1"/>
  <c r="BT140" i="1" s="1"/>
  <c r="BT141" i="1" l="1"/>
  <c r="BT144" i="1" s="1"/>
  <c r="BU140" i="1" s="1"/>
  <c r="AZ26" i="16"/>
  <c r="AZ27" i="16" s="1"/>
  <c r="BA25" i="16" s="1"/>
  <c r="AI110" i="1"/>
  <c r="AI154" i="1"/>
  <c r="AJ150" i="1" s="1"/>
  <c r="AM159" i="1"/>
  <c r="AN155" i="1" s="1"/>
  <c r="AV20" i="16"/>
  <c r="AY108" i="1" s="1"/>
  <c r="AK129" i="1"/>
  <c r="AK130" i="1" s="1"/>
  <c r="AJ33" i="11"/>
  <c r="AJ35" i="11" s="1"/>
  <c r="AU27" i="11"/>
  <c r="AU28" i="11" s="1"/>
  <c r="Q34" i="3"/>
  <c r="E34" i="2"/>
  <c r="AX24" i="16"/>
  <c r="AY22" i="16" s="1"/>
  <c r="CB146" i="1"/>
  <c r="CB149" i="1" s="1"/>
  <c r="CC145" i="1" s="1"/>
  <c r="AV21" i="16" l="1"/>
  <c r="AW19" i="16" s="1"/>
  <c r="CC146" i="1"/>
  <c r="CC149" i="1" s="1"/>
  <c r="CD145" i="1" s="1"/>
  <c r="AK182" i="1"/>
  <c r="AK131" i="1"/>
  <c r="AL128" i="1" s="1"/>
  <c r="BA26" i="16"/>
  <c r="BA27" i="16" s="1"/>
  <c r="BB25" i="16" s="1"/>
  <c r="BU141" i="1"/>
  <c r="BU144" i="1"/>
  <c r="BV140" i="1" s="1"/>
  <c r="AN156" i="1"/>
  <c r="AJ151" i="1"/>
  <c r="AJ153" i="1" s="1"/>
  <c r="AJ110" i="1" s="1"/>
  <c r="AU29" i="11"/>
  <c r="AF40" i="11"/>
  <c r="AF41" i="11" s="1"/>
  <c r="AI111" i="1"/>
  <c r="L36" i="3"/>
  <c r="AJ36" i="11"/>
  <c r="AW20" i="16"/>
  <c r="AZ108" i="1" s="1"/>
  <c r="AY23" i="16"/>
  <c r="AV27" i="11"/>
  <c r="AV28" i="11" s="1"/>
  <c r="AG40" i="11" l="1"/>
  <c r="AG41" i="11" s="1"/>
  <c r="AG45" i="11" s="1"/>
  <c r="AJ111" i="1"/>
  <c r="CD146" i="1"/>
  <c r="CD149" i="1" s="1"/>
  <c r="CE145" i="1" s="1"/>
  <c r="AL129" i="1"/>
  <c r="AL130" i="1" s="1"/>
  <c r="BB26" i="16"/>
  <c r="BB27" i="16" s="1"/>
  <c r="BC25" i="16" s="1"/>
  <c r="AJ154" i="1"/>
  <c r="AK150" i="1" s="1"/>
  <c r="AI120" i="1"/>
  <c r="AI113" i="1"/>
  <c r="L26" i="3"/>
  <c r="AN158" i="1"/>
  <c r="AN109" i="1" s="1"/>
  <c r="AW27" i="11"/>
  <c r="AW28" i="11" s="1"/>
  <c r="AF45" i="11"/>
  <c r="AF46" i="11" s="1"/>
  <c r="AG46" i="11" s="1"/>
  <c r="AF42" i="11"/>
  <c r="AG42" i="11" s="1"/>
  <c r="AY24" i="16"/>
  <c r="AZ22" i="16" s="1"/>
  <c r="AW21" i="16"/>
  <c r="AX19" i="16" s="1"/>
  <c r="AV29" i="11"/>
  <c r="BV141" i="1"/>
  <c r="BV144" i="1" s="1"/>
  <c r="AL131" i="1" l="1"/>
  <c r="M40" i="3"/>
  <c r="AM128" i="1"/>
  <c r="D40" i="2"/>
  <c r="BW140" i="1"/>
  <c r="CE146" i="1"/>
  <c r="CE149" i="1" s="1"/>
  <c r="CF145" i="1" s="1"/>
  <c r="AK151" i="1"/>
  <c r="AJ120" i="1"/>
  <c r="AJ113" i="1"/>
  <c r="AW29" i="11"/>
  <c r="BC26" i="16"/>
  <c r="AK33" i="11"/>
  <c r="AK35" i="11" s="1"/>
  <c r="AL182" i="1"/>
  <c r="M39" i="3"/>
  <c r="D39" i="2"/>
  <c r="AX20" i="16"/>
  <c r="BA108" i="1" s="1"/>
  <c r="AZ23" i="16"/>
  <c r="AI181" i="1"/>
  <c r="L27" i="3"/>
  <c r="AN159" i="1"/>
  <c r="AO155" i="1" s="1"/>
  <c r="CF146" i="1" l="1"/>
  <c r="CF149" i="1" s="1"/>
  <c r="CG145" i="1" s="1"/>
  <c r="AJ181" i="1"/>
  <c r="AO156" i="1"/>
  <c r="N44" i="3" s="1"/>
  <c r="BW141" i="1"/>
  <c r="BW144" i="1" s="1"/>
  <c r="BX140" i="1" s="1"/>
  <c r="AZ24" i="16"/>
  <c r="BA22" i="16" s="1"/>
  <c r="AX27" i="11"/>
  <c r="AX28" i="11" s="1"/>
  <c r="R34" i="3"/>
  <c r="AK36" i="11"/>
  <c r="BC27" i="16"/>
  <c r="BD25" i="16" s="1"/>
  <c r="AK153" i="1"/>
  <c r="AK110" i="1" s="1"/>
  <c r="AM129" i="1"/>
  <c r="AM130" i="1" s="1"/>
  <c r="AM131" i="1" s="1"/>
  <c r="AN128" i="1" s="1"/>
  <c r="AX21" i="16"/>
  <c r="AY19" i="16" s="1"/>
  <c r="AO158" i="1" l="1"/>
  <c r="AO109" i="1" s="1"/>
  <c r="AN129" i="1"/>
  <c r="BX141" i="1"/>
  <c r="BX144" i="1" s="1"/>
  <c r="BY140" i="1" s="1"/>
  <c r="CG146" i="1"/>
  <c r="CG149" i="1" s="1"/>
  <c r="CH145" i="1" s="1"/>
  <c r="AL33" i="11"/>
  <c r="AL35" i="11" s="1"/>
  <c r="N35" i="3"/>
  <c r="AH40" i="11"/>
  <c r="AH41" i="11" s="1"/>
  <c r="AK111" i="1"/>
  <c r="BA23" i="16"/>
  <c r="BA24" i="16" s="1"/>
  <c r="BB22" i="16" s="1"/>
  <c r="AM182" i="1"/>
  <c r="BD26" i="16"/>
  <c r="BD27" i="16" s="1"/>
  <c r="BE25" i="16" s="1"/>
  <c r="AX29" i="11"/>
  <c r="AY20" i="16"/>
  <c r="BB108" i="1" s="1"/>
  <c r="AK154" i="1"/>
  <c r="AL150" i="1" s="1"/>
  <c r="AO159" i="1" l="1"/>
  <c r="AP155" i="1" s="1"/>
  <c r="AP156" i="1" s="1"/>
  <c r="BE26" i="16"/>
  <c r="CH146" i="1"/>
  <c r="CH149" i="1" s="1"/>
  <c r="CI145" i="1" s="1"/>
  <c r="BY141" i="1"/>
  <c r="BY144" i="1" s="1"/>
  <c r="BZ140" i="1" s="1"/>
  <c r="AK120" i="1"/>
  <c r="AK113" i="1"/>
  <c r="AY27" i="11"/>
  <c r="AY28" i="11" s="1"/>
  <c r="AH45" i="11"/>
  <c r="AH46" i="11" s="1"/>
  <c r="AH42" i="11"/>
  <c r="AY21" i="16"/>
  <c r="AZ19" i="16" s="1"/>
  <c r="BB23" i="16"/>
  <c r="AL36" i="11"/>
  <c r="AP158" i="1"/>
  <c r="AP109" i="1" s="1"/>
  <c r="AN130" i="1"/>
  <c r="AN131" i="1" s="1"/>
  <c r="AO128" i="1" s="1"/>
  <c r="AL151" i="1"/>
  <c r="AP159" i="1" l="1"/>
  <c r="AQ155" i="1" s="1"/>
  <c r="BZ141" i="1"/>
  <c r="BZ144" i="1" s="1"/>
  <c r="CA140" i="1" s="1"/>
  <c r="CI146" i="1"/>
  <c r="CI149" i="1" s="1"/>
  <c r="CJ145" i="1" s="1"/>
  <c r="BB24" i="16"/>
  <c r="BC22" i="16" s="1"/>
  <c r="AQ156" i="1"/>
  <c r="AO129" i="1"/>
  <c r="AO130" i="1" s="1"/>
  <c r="AL153" i="1"/>
  <c r="AL110" i="1" s="1"/>
  <c r="AZ20" i="16"/>
  <c r="BC108" i="1" s="1"/>
  <c r="AK181" i="1"/>
  <c r="AN182" i="1"/>
  <c r="AY29" i="11"/>
  <c r="AM33" i="11"/>
  <c r="AM35" i="11" s="1"/>
  <c r="AM36" i="11" s="1"/>
  <c r="BE27" i="16"/>
  <c r="BF25" i="16" s="1"/>
  <c r="AZ21" i="16" l="1"/>
  <c r="BA19" i="16" s="1"/>
  <c r="AO182" i="1"/>
  <c r="N39" i="3"/>
  <c r="CJ146" i="1"/>
  <c r="CJ149" i="1" s="1"/>
  <c r="CK145" i="1" s="1"/>
  <c r="CA141" i="1"/>
  <c r="CA144" i="1" s="1"/>
  <c r="CB140" i="1" s="1"/>
  <c r="BA20" i="16"/>
  <c r="BD108" i="1" s="1"/>
  <c r="S34" i="3" s="1"/>
  <c r="BA21" i="16"/>
  <c r="BB19" i="16" s="1"/>
  <c r="AI40" i="11"/>
  <c r="AI41" i="11" s="1"/>
  <c r="AL111" i="1"/>
  <c r="M36" i="3"/>
  <c r="D36" i="2"/>
  <c r="AO131" i="1"/>
  <c r="BF26" i="16"/>
  <c r="BF27" i="16" s="1"/>
  <c r="BG25" i="16" s="1"/>
  <c r="AZ29" i="11"/>
  <c r="AL154" i="1"/>
  <c r="BC23" i="16"/>
  <c r="AQ158" i="1"/>
  <c r="AQ109" i="1" s="1"/>
  <c r="AZ27" i="11"/>
  <c r="AZ28" i="11" s="1"/>
  <c r="CK146" i="1" l="1"/>
  <c r="CK149" i="1" s="1"/>
  <c r="CL145" i="1" s="1"/>
  <c r="AN33" i="11"/>
  <c r="AN35" i="11" s="1"/>
  <c r="AQ159" i="1"/>
  <c r="AR155" i="1" s="1"/>
  <c r="N40" i="3"/>
  <c r="AP128" i="1"/>
  <c r="AM150" i="1"/>
  <c r="D44" i="2"/>
  <c r="CB141" i="1"/>
  <c r="CB144" i="1" s="1"/>
  <c r="CC140" i="1" s="1"/>
  <c r="AI45" i="11"/>
  <c r="AI46" i="11" s="1"/>
  <c r="AI42" i="11"/>
  <c r="BC24" i="16"/>
  <c r="BD22" i="16" s="1"/>
  <c r="AL120" i="1"/>
  <c r="AL113" i="1"/>
  <c r="D26" i="2"/>
  <c r="M26" i="3"/>
  <c r="BG26" i="16"/>
  <c r="BG27" i="16" s="1"/>
  <c r="BH25" i="16" s="1"/>
  <c r="BB20" i="16"/>
  <c r="BE108" i="1" s="1"/>
  <c r="BA27" i="11"/>
  <c r="BA28" i="11" s="1"/>
  <c r="BA29" i="11" s="1"/>
  <c r="BB21" i="16" l="1"/>
  <c r="BC19" i="16" s="1"/>
  <c r="CC141" i="1"/>
  <c r="CC144" i="1"/>
  <c r="CD140" i="1" s="1"/>
  <c r="BH26" i="16"/>
  <c r="BH27" i="16"/>
  <c r="BI25" i="16" s="1"/>
  <c r="CL146" i="1"/>
  <c r="CL149" i="1" s="1"/>
  <c r="CM145" i="1" s="1"/>
  <c r="AP129" i="1"/>
  <c r="AP130" i="1" s="1"/>
  <c r="AR156" i="1"/>
  <c r="O44" i="3" s="1"/>
  <c r="BC20" i="16"/>
  <c r="BF108" i="1" s="1"/>
  <c r="AN36" i="11"/>
  <c r="D98" i="12"/>
  <c r="D99" i="12" s="1"/>
  <c r="D54" i="12"/>
  <c r="AL181" i="1"/>
  <c r="D27" i="2"/>
  <c r="D48" i="12" s="1"/>
  <c r="M27" i="3"/>
  <c r="BB27" i="11"/>
  <c r="BB28" i="11" s="1"/>
  <c r="BD23" i="16"/>
  <c r="BD24" i="16" s="1"/>
  <c r="BE22" i="16" s="1"/>
  <c r="AM151" i="1"/>
  <c r="BE23" i="16" l="1"/>
  <c r="BE24" i="16" s="1"/>
  <c r="BF22" i="16" s="1"/>
  <c r="AP182" i="1"/>
  <c r="AP131" i="1"/>
  <c r="AQ128" i="1" s="1"/>
  <c r="CM146" i="1"/>
  <c r="CM149" i="1" s="1"/>
  <c r="CN145" i="1" s="1"/>
  <c r="BC27" i="11"/>
  <c r="BC28" i="11" s="1"/>
  <c r="AR158" i="1"/>
  <c r="BI26" i="16"/>
  <c r="BB29" i="11"/>
  <c r="BC29" i="11" s="1"/>
  <c r="CD141" i="1"/>
  <c r="CD144" i="1" s="1"/>
  <c r="CE140" i="1" s="1"/>
  <c r="AM153" i="1"/>
  <c r="AM110" i="1" s="1"/>
  <c r="BC21" i="16"/>
  <c r="BD19" i="16" s="1"/>
  <c r="CN146" i="1" l="1"/>
  <c r="CN149" i="1" s="1"/>
  <c r="CO145" i="1" s="1"/>
  <c r="CE141" i="1"/>
  <c r="CE144" i="1" s="1"/>
  <c r="CF140" i="1" s="1"/>
  <c r="BF23" i="16"/>
  <c r="BF24" i="16" s="1"/>
  <c r="BG22" i="16" s="1"/>
  <c r="AJ40" i="11"/>
  <c r="AJ41" i="11" s="1"/>
  <c r="AM111" i="1"/>
  <c r="BI27" i="16"/>
  <c r="BJ25" i="16" s="1"/>
  <c r="AR109" i="1"/>
  <c r="AR159" i="1"/>
  <c r="AS155" i="1" s="1"/>
  <c r="AQ129" i="1"/>
  <c r="BD20" i="16"/>
  <c r="BG108" i="1" s="1"/>
  <c r="AM154" i="1"/>
  <c r="AN150" i="1" s="1"/>
  <c r="BD21" i="16" l="1"/>
  <c r="BE19" i="16" s="1"/>
  <c r="CF141" i="1"/>
  <c r="CF144" i="1" s="1"/>
  <c r="CG140" i="1" s="1"/>
  <c r="CO146" i="1"/>
  <c r="CO149" i="1" s="1"/>
  <c r="CP145" i="1" s="1"/>
  <c r="BE20" i="16"/>
  <c r="BH108" i="1" s="1"/>
  <c r="AN151" i="1"/>
  <c r="AN153" i="1" s="1"/>
  <c r="BJ26" i="16"/>
  <c r="BG23" i="16"/>
  <c r="BG24" i="16" s="1"/>
  <c r="BH22" i="16" s="1"/>
  <c r="BD27" i="11"/>
  <c r="BD28" i="11" s="1"/>
  <c r="T34" i="3"/>
  <c r="AS156" i="1"/>
  <c r="AS158" i="1"/>
  <c r="AS109" i="1" s="1"/>
  <c r="AO33" i="11"/>
  <c r="AO35" i="11" s="1"/>
  <c r="O35" i="3"/>
  <c r="AM120" i="1"/>
  <c r="AM113" i="1"/>
  <c r="AQ130" i="1"/>
  <c r="AQ131" i="1" s="1"/>
  <c r="AR128" i="1" s="1"/>
  <c r="AJ45" i="11"/>
  <c r="AJ46" i="11" s="1"/>
  <c r="AJ42" i="11"/>
  <c r="AN110" i="1" l="1"/>
  <c r="AN154" i="1"/>
  <c r="AO150" i="1" s="1"/>
  <c r="BH23" i="16"/>
  <c r="CP146" i="1"/>
  <c r="CP149" i="1"/>
  <c r="CQ145" i="1" s="1"/>
  <c r="AR129" i="1"/>
  <c r="CG141" i="1"/>
  <c r="CG144" i="1" s="1"/>
  <c r="CH140" i="1" s="1"/>
  <c r="AO36" i="11"/>
  <c r="BE21" i="16"/>
  <c r="BF19" i="16" s="1"/>
  <c r="BE27" i="11"/>
  <c r="BE28" i="11" s="1"/>
  <c r="BD29" i="11"/>
  <c r="AP33" i="11"/>
  <c r="AP35" i="11" s="1"/>
  <c r="BJ27" i="16"/>
  <c r="BK25" i="16" s="1"/>
  <c r="AQ182" i="1"/>
  <c r="AM181" i="1"/>
  <c r="AS159" i="1"/>
  <c r="AT155" i="1" s="1"/>
  <c r="AR130" i="1" l="1"/>
  <c r="AR182" i="1" s="1"/>
  <c r="CH141" i="1"/>
  <c r="CH144" i="1" s="1"/>
  <c r="BF20" i="16"/>
  <c r="BI108" i="1" s="1"/>
  <c r="BK26" i="16"/>
  <c r="BK27" i="16"/>
  <c r="BL25" i="16" s="1"/>
  <c r="CQ146" i="1"/>
  <c r="CQ149" i="1" s="1"/>
  <c r="CR145" i="1" s="1"/>
  <c r="AP36" i="11"/>
  <c r="AT156" i="1"/>
  <c r="AT158" i="1"/>
  <c r="AT109" i="1" s="1"/>
  <c r="O39" i="3"/>
  <c r="BE29" i="11"/>
  <c r="BH24" i="16"/>
  <c r="BI22" i="16" s="1"/>
  <c r="AO151" i="1"/>
  <c r="AO153" i="1" s="1"/>
  <c r="AK40" i="11"/>
  <c r="AK41" i="11" s="1"/>
  <c r="AN111" i="1"/>
  <c r="AR131" i="1" l="1"/>
  <c r="AO110" i="1"/>
  <c r="AO154" i="1"/>
  <c r="AP150" i="1" s="1"/>
  <c r="CR146" i="1"/>
  <c r="CR149" i="1" s="1"/>
  <c r="CS145" i="1" s="1"/>
  <c r="CI140" i="1"/>
  <c r="BF27" i="11"/>
  <c r="BF28" i="11" s="1"/>
  <c r="BF29" i="11" s="1"/>
  <c r="AQ33" i="11"/>
  <c r="AQ35" i="11" s="1"/>
  <c r="AQ36" i="11" s="1"/>
  <c r="AT159" i="1"/>
  <c r="AU155" i="1" s="1"/>
  <c r="BF21" i="16"/>
  <c r="BG19" i="16" s="1"/>
  <c r="BL26" i="16"/>
  <c r="BL27" i="16"/>
  <c r="BM25" i="16" s="1"/>
  <c r="AN120" i="1"/>
  <c r="AN113" i="1"/>
  <c r="BI23" i="16"/>
  <c r="BI24" i="16" s="1"/>
  <c r="BJ22" i="16" s="1"/>
  <c r="AK45" i="11"/>
  <c r="AK46" i="11" s="1"/>
  <c r="AK42" i="11"/>
  <c r="O40" i="3" l="1"/>
  <c r="AS128" i="1"/>
  <c r="AS129" i="1" s="1"/>
  <c r="CS146" i="1"/>
  <c r="CS149" i="1" s="1"/>
  <c r="CT145" i="1" s="1"/>
  <c r="AS130" i="1"/>
  <c r="AN181" i="1"/>
  <c r="BM26" i="16"/>
  <c r="CI141" i="1"/>
  <c r="CI144" i="1" s="1"/>
  <c r="CJ140" i="1" s="1"/>
  <c r="BG20" i="16"/>
  <c r="BJ108" i="1" s="1"/>
  <c r="AU156" i="1"/>
  <c r="P44" i="3" s="1"/>
  <c r="AP151" i="1"/>
  <c r="AP153" i="1"/>
  <c r="AP110" i="1" s="1"/>
  <c r="BJ23" i="16"/>
  <c r="AL40" i="11"/>
  <c r="AL41" i="11" s="1"/>
  <c r="AL45" i="11" s="1"/>
  <c r="AL46" i="11" s="1"/>
  <c r="AO111" i="1"/>
  <c r="N36" i="3"/>
  <c r="CJ141" i="1" l="1"/>
  <c r="CJ144" i="1" s="1"/>
  <c r="CK140" i="1" s="1"/>
  <c r="CT146" i="1"/>
  <c r="CT149" i="1" s="1"/>
  <c r="CU145" i="1" s="1"/>
  <c r="AM40" i="11"/>
  <c r="AM41" i="11" s="1"/>
  <c r="AM45" i="11" s="1"/>
  <c r="AM46" i="11" s="1"/>
  <c r="AP111" i="1"/>
  <c r="AS182" i="1"/>
  <c r="AO120" i="1"/>
  <c r="AO113" i="1"/>
  <c r="N26" i="3"/>
  <c r="AU158" i="1"/>
  <c r="AU109" i="1" s="1"/>
  <c r="BM27" i="16"/>
  <c r="BN25" i="16" s="1"/>
  <c r="AP154" i="1"/>
  <c r="AQ150" i="1" s="1"/>
  <c r="BJ24" i="16"/>
  <c r="BK22" i="16" s="1"/>
  <c r="BG27" i="11"/>
  <c r="BG28" i="11" s="1"/>
  <c r="F34" i="2"/>
  <c r="U34" i="3"/>
  <c r="AL42" i="11"/>
  <c r="BG21" i="16"/>
  <c r="BH19" i="16" s="1"/>
  <c r="AS131" i="1"/>
  <c r="AT128" i="1" s="1"/>
  <c r="CU146" i="1" l="1"/>
  <c r="CU149" i="1" s="1"/>
  <c r="CV145" i="1" s="1"/>
  <c r="CK141" i="1"/>
  <c r="CK144" i="1" s="1"/>
  <c r="CL140" i="1" s="1"/>
  <c r="AP120" i="1"/>
  <c r="AP113" i="1"/>
  <c r="AM42" i="11"/>
  <c r="AQ151" i="1"/>
  <c r="AQ153" i="1" s="1"/>
  <c r="AQ110" i="1" s="1"/>
  <c r="BK23" i="16"/>
  <c r="BK24" i="16" s="1"/>
  <c r="BL22" i="16" s="1"/>
  <c r="AO181" i="1"/>
  <c r="N27" i="3"/>
  <c r="BG29" i="11"/>
  <c r="AT129" i="1"/>
  <c r="AT130" i="1" s="1"/>
  <c r="BH20" i="16"/>
  <c r="BK108" i="1" s="1"/>
  <c r="BN26" i="16"/>
  <c r="BN27" i="16"/>
  <c r="BO25" i="16" s="1"/>
  <c r="AU159" i="1"/>
  <c r="AV155" i="1" s="1"/>
  <c r="AR33" i="11"/>
  <c r="AR35" i="11" s="1"/>
  <c r="P35" i="3"/>
  <c r="AT182" i="1" l="1"/>
  <c r="BL23" i="16"/>
  <c r="BL24" i="16" s="1"/>
  <c r="BM22" i="16" s="1"/>
  <c r="CV146" i="1"/>
  <c r="CV149" i="1" s="1"/>
  <c r="CW145" i="1" s="1"/>
  <c r="AR36" i="11"/>
  <c r="AT131" i="1"/>
  <c r="AU128" i="1" s="1"/>
  <c r="AP181" i="1"/>
  <c r="CL141" i="1"/>
  <c r="CL144" i="1" s="1"/>
  <c r="CM140" i="1" s="1"/>
  <c r="BH29" i="11"/>
  <c r="AQ154" i="1"/>
  <c r="AR150" i="1" s="1"/>
  <c r="BH27" i="11"/>
  <c r="BH28" i="11" s="1"/>
  <c r="AV156" i="1"/>
  <c r="BO26" i="16"/>
  <c r="BO27" i="16" s="1"/>
  <c r="BP25" i="16" s="1"/>
  <c r="BH21" i="16"/>
  <c r="BI19" i="16" s="1"/>
  <c r="AN40" i="11"/>
  <c r="AN41" i="11" s="1"/>
  <c r="AN45" i="11" s="1"/>
  <c r="AN46" i="11" s="1"/>
  <c r="AQ111" i="1"/>
  <c r="CW146" i="1" l="1"/>
  <c r="CW149" i="1" s="1"/>
  <c r="CX145" i="1" s="1"/>
  <c r="CM141" i="1"/>
  <c r="CM144" i="1" s="1"/>
  <c r="CN140" i="1" s="1"/>
  <c r="BM23" i="16"/>
  <c r="BM24" i="16"/>
  <c r="BN22" i="16" s="1"/>
  <c r="AV158" i="1"/>
  <c r="AV109" i="1" s="1"/>
  <c r="AU129" i="1"/>
  <c r="BI20" i="16"/>
  <c r="BL108" i="1" s="1"/>
  <c r="AQ120" i="1"/>
  <c r="AQ113" i="1"/>
  <c r="AN42" i="11"/>
  <c r="BP26" i="16"/>
  <c r="AR151" i="1"/>
  <c r="AV159" i="1" l="1"/>
  <c r="AW155" i="1" s="1"/>
  <c r="CN141" i="1"/>
  <c r="CN144" i="1" s="1"/>
  <c r="CO140" i="1" s="1"/>
  <c r="CX146" i="1"/>
  <c r="CX149" i="1"/>
  <c r="CY145" i="1" s="1"/>
  <c r="BN23" i="16"/>
  <c r="AW156" i="1"/>
  <c r="BI21" i="16"/>
  <c r="BJ19" i="16" s="1"/>
  <c r="AQ181" i="1"/>
  <c r="AR153" i="1"/>
  <c r="AR110" i="1" s="1"/>
  <c r="AU130" i="1"/>
  <c r="BI27" i="11"/>
  <c r="BI28" i="11" s="1"/>
  <c r="BP27" i="16"/>
  <c r="BQ25" i="16" s="1"/>
  <c r="AS33" i="11"/>
  <c r="AS35" i="11" s="1"/>
  <c r="CO141" i="1" l="1"/>
  <c r="CO144" i="1" s="1"/>
  <c r="CP140" i="1" s="1"/>
  <c r="BN24" i="16"/>
  <c r="BO22" i="16" s="1"/>
  <c r="BJ20" i="16"/>
  <c r="BM108" i="1" s="1"/>
  <c r="BJ21" i="16"/>
  <c r="BK19" i="16" s="1"/>
  <c r="BI29" i="11"/>
  <c r="CY146" i="1"/>
  <c r="CY149" i="1" s="1"/>
  <c r="CZ145" i="1" s="1"/>
  <c r="AS36" i="11"/>
  <c r="AU182" i="1"/>
  <c r="P39" i="3"/>
  <c r="AW158" i="1"/>
  <c r="AW109" i="1" s="1"/>
  <c r="AR154" i="1"/>
  <c r="AS150" i="1" s="1"/>
  <c r="BQ26" i="16"/>
  <c r="AO40" i="11"/>
  <c r="AO41" i="11" s="1"/>
  <c r="AR111" i="1"/>
  <c r="O36" i="3"/>
  <c r="AU131" i="1"/>
  <c r="CZ146" i="1" l="1"/>
  <c r="CZ149" i="1" s="1"/>
  <c r="DA145" i="1" s="1"/>
  <c r="CP141" i="1"/>
  <c r="CP144" i="1" s="1"/>
  <c r="CQ140" i="1" s="1"/>
  <c r="BK20" i="16"/>
  <c r="BN108" i="1" s="1"/>
  <c r="AT36" i="11"/>
  <c r="BJ27" i="11"/>
  <c r="BJ28" i="11" s="1"/>
  <c r="V34" i="3"/>
  <c r="BO23" i="16"/>
  <c r="BO24" i="16" s="1"/>
  <c r="BP22" i="16" s="1"/>
  <c r="AR120" i="1"/>
  <c r="AR113" i="1"/>
  <c r="O26" i="3"/>
  <c r="BQ27" i="16"/>
  <c r="BR25" i="16" s="1"/>
  <c r="AS151" i="1"/>
  <c r="AO45" i="11"/>
  <c r="AO46" i="11" s="1"/>
  <c r="AO42" i="11"/>
  <c r="P40" i="3"/>
  <c r="AV128" i="1"/>
  <c r="AT33" i="11"/>
  <c r="AT35" i="11" s="1"/>
  <c r="AW159" i="1"/>
  <c r="AX155" i="1" s="1"/>
  <c r="CQ141" i="1" l="1"/>
  <c r="CQ144" i="1" s="1"/>
  <c r="CR140" i="1" s="1"/>
  <c r="BP23" i="16"/>
  <c r="DA146" i="1"/>
  <c r="DA149" i="1" s="1"/>
  <c r="DB145" i="1" s="1"/>
  <c r="AS153" i="1"/>
  <c r="AS110" i="1" s="1"/>
  <c r="BK21" i="16"/>
  <c r="BL19" i="16" s="1"/>
  <c r="BK27" i="11"/>
  <c r="BK28" i="11" s="1"/>
  <c r="BR26" i="16"/>
  <c r="AR181" i="1"/>
  <c r="O27" i="3"/>
  <c r="AV129" i="1"/>
  <c r="AV130" i="1" s="1"/>
  <c r="AX156" i="1"/>
  <c r="Q44" i="3" s="1"/>
  <c r="BJ29" i="11"/>
  <c r="AS154" i="1" l="1"/>
  <c r="AT150" i="1" s="1"/>
  <c r="BK29" i="11"/>
  <c r="AV182" i="1"/>
  <c r="DB146" i="1"/>
  <c r="DB149" i="1" s="1"/>
  <c r="DC145" i="1" s="1"/>
  <c r="CR141" i="1"/>
  <c r="CR144" i="1" s="1"/>
  <c r="CS140" i="1" s="1"/>
  <c r="AV131" i="1"/>
  <c r="AW128" i="1" s="1"/>
  <c r="AT151" i="1"/>
  <c r="BL20" i="16"/>
  <c r="BO108" i="1" s="1"/>
  <c r="BP24" i="16"/>
  <c r="BQ22" i="16" s="1"/>
  <c r="AX158" i="1"/>
  <c r="AX109" i="1" s="1"/>
  <c r="AP40" i="11"/>
  <c r="AP41" i="11" s="1"/>
  <c r="AS111" i="1"/>
  <c r="BR27" i="16"/>
  <c r="BS25" i="16" s="1"/>
  <c r="AX159" i="1" l="1"/>
  <c r="AY155" i="1" s="1"/>
  <c r="CS141" i="1"/>
  <c r="CS144" i="1" s="1"/>
  <c r="CT140" i="1" s="1"/>
  <c r="DC146" i="1"/>
  <c r="DC149" i="1" s="1"/>
  <c r="DD145" i="1" s="1"/>
  <c r="BL27" i="11"/>
  <c r="BL28" i="11" s="1"/>
  <c r="BL21" i="16"/>
  <c r="BM19" i="16" s="1"/>
  <c r="BQ23" i="16"/>
  <c r="AP45" i="11"/>
  <c r="AP46" i="11" s="1"/>
  <c r="AP42" i="11"/>
  <c r="AU33" i="11"/>
  <c r="AU35" i="11" s="1"/>
  <c r="Q35" i="3"/>
  <c r="E35" i="2"/>
  <c r="AT153" i="1"/>
  <c r="AT110" i="1" s="1"/>
  <c r="AW129" i="1"/>
  <c r="AS120" i="1"/>
  <c r="AS113" i="1"/>
  <c r="AY156" i="1"/>
  <c r="AY158" i="1" s="1"/>
  <c r="BS26" i="16"/>
  <c r="BS27" i="16" s="1"/>
  <c r="BT25" i="16" s="1"/>
  <c r="AY109" i="1" l="1"/>
  <c r="AY159" i="1"/>
  <c r="AZ155" i="1" s="1"/>
  <c r="DD146" i="1"/>
  <c r="DD149" i="1" s="1"/>
  <c r="DE145" i="1" s="1"/>
  <c r="AS181" i="1"/>
  <c r="BL29" i="11"/>
  <c r="BT26" i="16"/>
  <c r="AW130" i="1"/>
  <c r="BQ24" i="16"/>
  <c r="BR22" i="16" s="1"/>
  <c r="AT154" i="1"/>
  <c r="AU150" i="1" s="1"/>
  <c r="AU36" i="11"/>
  <c r="BM20" i="16"/>
  <c r="BP108" i="1" s="1"/>
  <c r="CT141" i="1"/>
  <c r="CT144" i="1" s="1"/>
  <c r="AQ40" i="11"/>
  <c r="AQ41" i="11" s="1"/>
  <c r="AQ45" i="11" s="1"/>
  <c r="AQ46" i="11" s="1"/>
  <c r="AT111" i="1"/>
  <c r="BM21" i="16" l="1"/>
  <c r="BN19" i="16" s="1"/>
  <c r="AQ42" i="11"/>
  <c r="CU140" i="1"/>
  <c r="DE146" i="1"/>
  <c r="DE149" i="1" s="1"/>
  <c r="DF145" i="1" s="1"/>
  <c r="BN20" i="16"/>
  <c r="BQ108" i="1" s="1"/>
  <c r="BR23" i="16"/>
  <c r="BR24" i="16" s="1"/>
  <c r="BS22" i="16" s="1"/>
  <c r="BM29" i="11"/>
  <c r="AW182" i="1"/>
  <c r="BM27" i="11"/>
  <c r="BM28" i="11" s="1"/>
  <c r="W34" i="3"/>
  <c r="AT120" i="1"/>
  <c r="AT113" i="1"/>
  <c r="BT27" i="16"/>
  <c r="BU25" i="16" s="1"/>
  <c r="AW131" i="1"/>
  <c r="AX128" i="1" s="1"/>
  <c r="AZ156" i="1"/>
  <c r="AZ158" i="1" s="1"/>
  <c r="AU151" i="1"/>
  <c r="AV33" i="11"/>
  <c r="AV35" i="11" s="1"/>
  <c r="AZ109" i="1" l="1"/>
  <c r="AZ159" i="1"/>
  <c r="BA155" i="1" s="1"/>
  <c r="BS23" i="16"/>
  <c r="BS24" i="16" s="1"/>
  <c r="BT22" i="16" s="1"/>
  <c r="DF146" i="1"/>
  <c r="DF149" i="1" s="1"/>
  <c r="BN21" i="16"/>
  <c r="BO19" i="16" s="1"/>
  <c r="AU153" i="1"/>
  <c r="AU110" i="1" s="1"/>
  <c r="AT181" i="1"/>
  <c r="AX129" i="1"/>
  <c r="AX130" i="1" s="1"/>
  <c r="BN27" i="11"/>
  <c r="BN28" i="11" s="1"/>
  <c r="BN29" i="11" s="1"/>
  <c r="BU26" i="16"/>
  <c r="BU27" i="16" s="1"/>
  <c r="BV25" i="16" s="1"/>
  <c r="AV36" i="11"/>
  <c r="CU141" i="1"/>
  <c r="CU144" i="1" s="1"/>
  <c r="CV140" i="1" s="1"/>
  <c r="AX182" i="1" l="1"/>
  <c r="Q39" i="3"/>
  <c r="E39" i="2"/>
  <c r="AX131" i="1"/>
  <c r="CV141" i="1"/>
  <c r="CV144" i="1" s="1"/>
  <c r="CW140" i="1" s="1"/>
  <c r="BV26" i="16"/>
  <c r="BV27" i="16" s="1"/>
  <c r="BW25" i="16" s="1"/>
  <c r="BT23" i="16"/>
  <c r="BA156" i="1"/>
  <c r="R44" i="3" s="1"/>
  <c r="AR40" i="11"/>
  <c r="AR41" i="11" s="1"/>
  <c r="AU111" i="1"/>
  <c r="P36" i="3"/>
  <c r="AW33" i="11"/>
  <c r="AW35" i="11" s="1"/>
  <c r="BO20" i="16"/>
  <c r="BR108" i="1" s="1"/>
  <c r="AU154" i="1"/>
  <c r="AV150" i="1" s="1"/>
  <c r="BA158" i="1" l="1"/>
  <c r="BA109" i="1" s="1"/>
  <c r="AX33" i="11" s="1"/>
  <c r="AX35" i="11" s="1"/>
  <c r="BW26" i="16"/>
  <c r="CW141" i="1"/>
  <c r="CW144" i="1" s="1"/>
  <c r="CX140" i="1" s="1"/>
  <c r="AR45" i="11"/>
  <c r="AR46" i="11" s="1"/>
  <c r="AR42" i="11"/>
  <c r="BA159" i="1"/>
  <c r="BB155" i="1" s="1"/>
  <c r="R35" i="3"/>
  <c r="Q40" i="3"/>
  <c r="AY128" i="1"/>
  <c r="E40" i="2"/>
  <c r="BO27" i="11"/>
  <c r="BO28" i="11" s="1"/>
  <c r="BO21" i="16"/>
  <c r="BP19" i="16" s="1"/>
  <c r="AV151" i="1"/>
  <c r="AW36" i="11"/>
  <c r="AX36" i="11" s="1"/>
  <c r="AU120" i="1"/>
  <c r="AU113" i="1"/>
  <c r="P26" i="3"/>
  <c r="BT24" i="16"/>
  <c r="BU22" i="16" s="1"/>
  <c r="CX141" i="1" l="1"/>
  <c r="CX144" i="1" s="1"/>
  <c r="CY140" i="1" s="1"/>
  <c r="BB156" i="1"/>
  <c r="BB158" i="1"/>
  <c r="BB109" i="1" s="1"/>
  <c r="AV153" i="1"/>
  <c r="AV110" i="1" s="1"/>
  <c r="BP20" i="16"/>
  <c r="BS108" i="1" s="1"/>
  <c r="AU181" i="1"/>
  <c r="P27" i="3"/>
  <c r="BO29" i="11"/>
  <c r="AY129" i="1"/>
  <c r="BU23" i="16"/>
  <c r="BU24" i="16"/>
  <c r="BV22" i="16" s="1"/>
  <c r="BW27" i="16"/>
  <c r="BX25" i="16" s="1"/>
  <c r="BB159" i="1" l="1"/>
  <c r="BC155" i="1" s="1"/>
  <c r="BC156" i="1"/>
  <c r="CY141" i="1"/>
  <c r="CY144" i="1" s="1"/>
  <c r="CZ140" i="1" s="1"/>
  <c r="BX26" i="16"/>
  <c r="AY33" i="11"/>
  <c r="AY35" i="11" s="1"/>
  <c r="BP21" i="16"/>
  <c r="BQ19" i="16" s="1"/>
  <c r="BP29" i="11"/>
  <c r="BV23" i="16"/>
  <c r="BV24" i="16" s="1"/>
  <c r="BW22" i="16" s="1"/>
  <c r="BP27" i="11"/>
  <c r="BP28" i="11" s="1"/>
  <c r="X34" i="3"/>
  <c r="AY130" i="1"/>
  <c r="AY131" i="1" s="1"/>
  <c r="AZ128" i="1" s="1"/>
  <c r="AS40" i="11"/>
  <c r="AS41" i="11" s="1"/>
  <c r="AV111" i="1"/>
  <c r="AV154" i="1"/>
  <c r="AW150" i="1" s="1"/>
  <c r="CZ141" i="1" l="1"/>
  <c r="CZ144" i="1" s="1"/>
  <c r="DA140" i="1" s="1"/>
  <c r="AZ129" i="1"/>
  <c r="BQ20" i="16"/>
  <c r="BT108" i="1" s="1"/>
  <c r="AV120" i="1"/>
  <c r="AV113" i="1"/>
  <c r="AS45" i="11"/>
  <c r="AS46" i="11" s="1"/>
  <c r="AS42" i="11"/>
  <c r="AY182" i="1"/>
  <c r="BW23" i="16"/>
  <c r="BW24" i="16" s="1"/>
  <c r="BX22" i="16" s="1"/>
  <c r="BC158" i="1"/>
  <c r="BC109" i="1" s="1"/>
  <c r="BX27" i="16"/>
  <c r="BY25" i="16" s="1"/>
  <c r="AW151" i="1"/>
  <c r="AW153" i="1" s="1"/>
  <c r="AY36" i="11"/>
  <c r="AW110" i="1" l="1"/>
  <c r="AW154" i="1"/>
  <c r="AX150" i="1" s="1"/>
  <c r="BX23" i="16"/>
  <c r="DA141" i="1"/>
  <c r="DA144" i="1" s="1"/>
  <c r="DB140" i="1" s="1"/>
  <c r="BY26" i="16"/>
  <c r="BY27" i="16" s="1"/>
  <c r="BZ25" i="16" s="1"/>
  <c r="BC159" i="1"/>
  <c r="BD155" i="1" s="1"/>
  <c r="AZ130" i="1"/>
  <c r="BQ27" i="11"/>
  <c r="BQ28" i="11" s="1"/>
  <c r="AZ33" i="11"/>
  <c r="AZ35" i="11" s="1"/>
  <c r="AZ36" i="11" s="1"/>
  <c r="AV181" i="1"/>
  <c r="BQ21" i="16"/>
  <c r="BR19" i="16" s="1"/>
  <c r="AZ182" i="1" l="1"/>
  <c r="AZ131" i="1"/>
  <c r="BA128" i="1" s="1"/>
  <c r="DB141" i="1"/>
  <c r="DB144" i="1" s="1"/>
  <c r="DC140" i="1" s="1"/>
  <c r="BD156" i="1"/>
  <c r="S44" i="3" s="1"/>
  <c r="BX24" i="16"/>
  <c r="BY22" i="16" s="1"/>
  <c r="BQ29" i="11"/>
  <c r="BR21" i="16"/>
  <c r="BS19" i="16" s="1"/>
  <c r="BR20" i="16"/>
  <c r="BU108" i="1" s="1"/>
  <c r="AX151" i="1"/>
  <c r="AX153" i="1"/>
  <c r="AX110" i="1" s="1"/>
  <c r="E36" i="2" s="1"/>
  <c r="BZ26" i="16"/>
  <c r="AT40" i="11"/>
  <c r="AT41" i="11" s="1"/>
  <c r="AW111" i="1"/>
  <c r="DC141" i="1" l="1"/>
  <c r="DC144" i="1" s="1"/>
  <c r="DD140" i="1" s="1"/>
  <c r="BA129" i="1"/>
  <c r="BA130" i="1" s="1"/>
  <c r="Q36" i="3"/>
  <c r="BD158" i="1"/>
  <c r="BD109" i="1" s="1"/>
  <c r="BS20" i="16"/>
  <c r="BV108" i="1" s="1"/>
  <c r="G34" i="2" s="1"/>
  <c r="BZ27" i="16"/>
  <c r="CA25" i="16" s="1"/>
  <c r="BY23" i="16"/>
  <c r="BY24" i="16"/>
  <c r="BZ22" i="16" s="1"/>
  <c r="AX154" i="1"/>
  <c r="AT45" i="11"/>
  <c r="AT46" i="11" s="1"/>
  <c r="AT42" i="11"/>
  <c r="AU40" i="11"/>
  <c r="AU41" i="11" s="1"/>
  <c r="AU45" i="11" s="1"/>
  <c r="AX111" i="1"/>
  <c r="E26" i="2" s="1"/>
  <c r="AW120" i="1"/>
  <c r="AW113" i="1"/>
  <c r="BR27" i="11"/>
  <c r="BR28" i="11" s="1"/>
  <c r="BR29" i="11" s="1"/>
  <c r="Y34" i="3" l="1"/>
  <c r="BD159" i="1"/>
  <c r="BE155" i="1" s="1"/>
  <c r="AU46" i="11"/>
  <c r="Q26" i="3"/>
  <c r="BA182" i="1"/>
  <c r="R39" i="3"/>
  <c r="DD141" i="1"/>
  <c r="DD144" i="1" s="1"/>
  <c r="DE140" i="1" s="1"/>
  <c r="AY150" i="1"/>
  <c r="E44" i="2"/>
  <c r="BA131" i="1"/>
  <c r="AX120" i="1"/>
  <c r="AX113" i="1"/>
  <c r="AX181" i="1" s="1"/>
  <c r="CA26" i="16"/>
  <c r="BE156" i="1"/>
  <c r="BE158" i="1" s="1"/>
  <c r="BE109" i="1" s="1"/>
  <c r="AW181" i="1"/>
  <c r="BS27" i="11"/>
  <c r="BS28" i="11" s="1"/>
  <c r="BZ23" i="16"/>
  <c r="AU42" i="11"/>
  <c r="BS21" i="16"/>
  <c r="BT19" i="16" s="1"/>
  <c r="BA33" i="11"/>
  <c r="BA35" i="11" s="1"/>
  <c r="S35" i="3"/>
  <c r="Q27" i="3" l="1"/>
  <c r="DE141" i="1"/>
  <c r="DE144" i="1" s="1"/>
  <c r="DF140" i="1" s="1"/>
  <c r="BE159" i="1"/>
  <c r="BF155" i="1" s="1"/>
  <c r="AY151" i="1"/>
  <c r="AY153" i="1"/>
  <c r="AY110" i="1" s="1"/>
  <c r="E54" i="12"/>
  <c r="E98" i="12"/>
  <c r="E99" i="12" s="1"/>
  <c r="BA36" i="11"/>
  <c r="CA27" i="16"/>
  <c r="CB25" i="16" s="1"/>
  <c r="E27" i="2"/>
  <c r="E48" i="12" s="1"/>
  <c r="BT20" i="16"/>
  <c r="BW108" i="1" s="1"/>
  <c r="R40" i="3"/>
  <c r="BB128" i="1"/>
  <c r="BB33" i="11"/>
  <c r="BB35" i="11" s="1"/>
  <c r="BZ24" i="16"/>
  <c r="CA22" i="16" s="1"/>
  <c r="BS29" i="11"/>
  <c r="CB26" i="16" l="1"/>
  <c r="CB27" i="16" s="1"/>
  <c r="CC25" i="16" s="1"/>
  <c r="AV40" i="11"/>
  <c r="AV41" i="11" s="1"/>
  <c r="AY111" i="1"/>
  <c r="BF156" i="1"/>
  <c r="BF158" i="1" s="1"/>
  <c r="AY154" i="1"/>
  <c r="AZ150" i="1" s="1"/>
  <c r="BB36" i="11"/>
  <c r="CA23" i="16"/>
  <c r="CA24" i="16" s="1"/>
  <c r="CB22" i="16" s="1"/>
  <c r="BB129" i="1"/>
  <c r="BB130" i="1" s="1"/>
  <c r="BT21" i="16"/>
  <c r="BU19" i="16" s="1"/>
  <c r="BT27" i="11"/>
  <c r="BT28" i="11" s="1"/>
  <c r="DF141" i="1"/>
  <c r="DF144" i="1" s="1"/>
  <c r="BB182" i="1" l="1"/>
  <c r="BB131" i="1"/>
  <c r="BC128" i="1" s="1"/>
  <c r="CB23" i="16"/>
  <c r="CB24" i="16"/>
  <c r="CC22" i="16" s="1"/>
  <c r="BF109" i="1"/>
  <c r="BF159" i="1"/>
  <c r="BG155" i="1" s="1"/>
  <c r="CC26" i="16"/>
  <c r="CC27" i="16" s="1"/>
  <c r="CD25" i="16" s="1"/>
  <c r="AY120" i="1"/>
  <c r="AY113" i="1"/>
  <c r="AV45" i="11"/>
  <c r="AV46" i="11" s="1"/>
  <c r="AV42" i="11"/>
  <c r="BU20" i="16"/>
  <c r="BX108" i="1" s="1"/>
  <c r="AZ151" i="1"/>
  <c r="BT29" i="11"/>
  <c r="CD26" i="16" l="1"/>
  <c r="CD27" i="16" s="1"/>
  <c r="CE25" i="16" s="1"/>
  <c r="BC33" i="11"/>
  <c r="BC35" i="11" s="1"/>
  <c r="CC23" i="16"/>
  <c r="CC24" i="16"/>
  <c r="CD22" i="16" s="1"/>
  <c r="BU21" i="16"/>
  <c r="BV19" i="16" s="1"/>
  <c r="BC129" i="1"/>
  <c r="AZ153" i="1"/>
  <c r="AZ110" i="1" s="1"/>
  <c r="BU27" i="11"/>
  <c r="BU28" i="11" s="1"/>
  <c r="BG156" i="1"/>
  <c r="T44" i="3" s="1"/>
  <c r="AY181" i="1"/>
  <c r="CE26" i="16" l="1"/>
  <c r="CE27" i="16" s="1"/>
  <c r="CF25" i="16" s="1"/>
  <c r="CD23" i="16"/>
  <c r="CD24" i="16" s="1"/>
  <c r="CE22" i="16" s="1"/>
  <c r="BG158" i="1"/>
  <c r="BG109" i="1" s="1"/>
  <c r="BC36" i="11"/>
  <c r="BC130" i="1"/>
  <c r="BV20" i="16"/>
  <c r="BY108" i="1" s="1"/>
  <c r="AW40" i="11"/>
  <c r="AW41" i="11" s="1"/>
  <c r="AZ111" i="1"/>
  <c r="BU29" i="11"/>
  <c r="AZ154" i="1"/>
  <c r="BA150" i="1" s="1"/>
  <c r="CE23" i="16" l="1"/>
  <c r="CF26" i="16"/>
  <c r="CF27" i="16"/>
  <c r="CG25" i="16" s="1"/>
  <c r="BD33" i="11"/>
  <c r="BD35" i="11" s="1"/>
  <c r="T35" i="3"/>
  <c r="AW45" i="11"/>
  <c r="AW46" i="11" s="1"/>
  <c r="AW42" i="11"/>
  <c r="BG159" i="1"/>
  <c r="BH155" i="1" s="1"/>
  <c r="BA151" i="1"/>
  <c r="BC182" i="1"/>
  <c r="BV27" i="11"/>
  <c r="BV28" i="11" s="1"/>
  <c r="Z34" i="3"/>
  <c r="BV21" i="16"/>
  <c r="BW19" i="16" s="1"/>
  <c r="BD36" i="11"/>
  <c r="AZ120" i="1"/>
  <c r="AZ113" i="1"/>
  <c r="BC131" i="1"/>
  <c r="BD128" i="1" s="1"/>
  <c r="BA153" i="1" l="1"/>
  <c r="BA110" i="1" s="1"/>
  <c r="BW20" i="16"/>
  <c r="BZ108" i="1" s="1"/>
  <c r="CG26" i="16"/>
  <c r="CG27" i="16" s="1"/>
  <c r="CH25" i="16" s="1"/>
  <c r="AZ181" i="1"/>
  <c r="BH156" i="1"/>
  <c r="BH158" i="1" s="1"/>
  <c r="BH109" i="1" s="1"/>
  <c r="BD129" i="1"/>
  <c r="BV29" i="11"/>
  <c r="CE24" i="16"/>
  <c r="CF22" i="16" s="1"/>
  <c r="BE33" i="11" l="1"/>
  <c r="BE35" i="11" s="1"/>
  <c r="CH26" i="16"/>
  <c r="CH27" i="16" s="1"/>
  <c r="BH159" i="1"/>
  <c r="BI155" i="1" s="1"/>
  <c r="BW27" i="11"/>
  <c r="BW28" i="11" s="1"/>
  <c r="BW29" i="11" s="1"/>
  <c r="BW21" i="16"/>
  <c r="BX19" i="16" s="1"/>
  <c r="AX40" i="11"/>
  <c r="AX41" i="11" s="1"/>
  <c r="BA111" i="1"/>
  <c r="R36" i="3"/>
  <c r="BD130" i="1"/>
  <c r="CF23" i="16"/>
  <c r="BA154" i="1"/>
  <c r="BB150" i="1" s="1"/>
  <c r="C53" i="16" l="1"/>
  <c r="CI25" i="16"/>
  <c r="BI156" i="1"/>
  <c r="BI158" i="1"/>
  <c r="BI109" i="1" s="1"/>
  <c r="BB151" i="1"/>
  <c r="BB153" i="1" s="1"/>
  <c r="BB110" i="1" s="1"/>
  <c r="AX45" i="11"/>
  <c r="AX46" i="11" s="1"/>
  <c r="AX42" i="11"/>
  <c r="BA120" i="1"/>
  <c r="BA113" i="1"/>
  <c r="R26" i="3"/>
  <c r="BX20" i="16"/>
  <c r="CA108" i="1" s="1"/>
  <c r="CF24" i="16"/>
  <c r="CG22" i="16" s="1"/>
  <c r="BD182" i="1"/>
  <c r="S39" i="3"/>
  <c r="BE36" i="11"/>
  <c r="BD131" i="1"/>
  <c r="AY40" i="11" l="1"/>
  <c r="AY41" i="11" s="1"/>
  <c r="AY45" i="11" s="1"/>
  <c r="BB111" i="1"/>
  <c r="BX27" i="11"/>
  <c r="BX28" i="11" s="1"/>
  <c r="BI159" i="1"/>
  <c r="BJ155" i="1" s="1"/>
  <c r="BF33" i="11"/>
  <c r="BF35" i="11" s="1"/>
  <c r="S40" i="3"/>
  <c r="BE128" i="1"/>
  <c r="CG23" i="16"/>
  <c r="CG24" i="16" s="1"/>
  <c r="CH22" i="16" s="1"/>
  <c r="AY42" i="11"/>
  <c r="BA181" i="1"/>
  <c r="R27" i="3"/>
  <c r="AY46" i="11"/>
  <c r="CI26" i="16"/>
  <c r="CI27" i="16"/>
  <c r="CJ25" i="16" s="1"/>
  <c r="BB154" i="1"/>
  <c r="BC150" i="1" s="1"/>
  <c r="BF36" i="11"/>
  <c r="BX21" i="16"/>
  <c r="BY19" i="16" s="1"/>
  <c r="D53" i="16"/>
  <c r="C54" i="16" s="1"/>
  <c r="CH23" i="16" l="1"/>
  <c r="D54" i="16"/>
  <c r="BC151" i="1"/>
  <c r="BX29" i="11"/>
  <c r="CJ26" i="16"/>
  <c r="CJ27" i="16" s="1"/>
  <c r="CK25" i="16" s="1"/>
  <c r="BE129" i="1"/>
  <c r="BB120" i="1"/>
  <c r="BB113" i="1"/>
  <c r="BY20" i="16"/>
  <c r="CB108" i="1" s="1"/>
  <c r="BJ156" i="1"/>
  <c r="U44" i="3" s="1"/>
  <c r="BE130" i="1" l="1"/>
  <c r="BE131" i="1" s="1"/>
  <c r="BF128" i="1" s="1"/>
  <c r="BF129" i="1" s="1"/>
  <c r="BY21" i="16"/>
  <c r="BZ19" i="16" s="1"/>
  <c r="BY27" i="11"/>
  <c r="BY28" i="11" s="1"/>
  <c r="AA34" i="3"/>
  <c r="BC153" i="1"/>
  <c r="BC110" i="1" s="1"/>
  <c r="CK26" i="16"/>
  <c r="CK27" i="16" s="1"/>
  <c r="CL25" i="16" s="1"/>
  <c r="BB181" i="1"/>
  <c r="C55" i="16"/>
  <c r="BE182" i="1"/>
  <c r="BJ158" i="1"/>
  <c r="BJ109" i="1" s="1"/>
  <c r="CH24" i="16"/>
  <c r="CI22" i="16" s="1"/>
  <c r="CL26" i="16" l="1"/>
  <c r="CL27" i="16" s="1"/>
  <c r="CM25" i="16" s="1"/>
  <c r="BY29" i="11"/>
  <c r="BZ20" i="16"/>
  <c r="CC108" i="1" s="1"/>
  <c r="D55" i="16"/>
  <c r="BF130" i="1"/>
  <c r="AZ40" i="11"/>
  <c r="AZ41" i="11" s="1"/>
  <c r="BC111" i="1"/>
  <c r="CI23" i="16"/>
  <c r="BG33" i="11"/>
  <c r="BG35" i="11" s="1"/>
  <c r="U35" i="3"/>
  <c r="F35" i="2"/>
  <c r="BJ159" i="1"/>
  <c r="BK155" i="1" s="1"/>
  <c r="BC154" i="1"/>
  <c r="BD150" i="1" s="1"/>
  <c r="BZ27" i="11" l="1"/>
  <c r="BZ28" i="11" s="1"/>
  <c r="BD151" i="1"/>
  <c r="BZ29" i="11"/>
  <c r="AZ45" i="11"/>
  <c r="AZ46" i="11" s="1"/>
  <c r="AZ42" i="11"/>
  <c r="BC120" i="1"/>
  <c r="BC113" i="1"/>
  <c r="CM26" i="16"/>
  <c r="BK156" i="1"/>
  <c r="BF182" i="1"/>
  <c r="BZ21" i="16"/>
  <c r="CA19" i="16" s="1"/>
  <c r="BG36" i="11"/>
  <c r="CI24" i="16"/>
  <c r="CJ22" i="16" s="1"/>
  <c r="C56" i="16"/>
  <c r="BF131" i="1"/>
  <c r="BG128" i="1" s="1"/>
  <c r="BG129" i="1" l="1"/>
  <c r="BD153" i="1"/>
  <c r="BD110" i="1" s="1"/>
  <c r="CJ23" i="16"/>
  <c r="BC181" i="1"/>
  <c r="D56" i="16"/>
  <c r="C57" i="16" s="1"/>
  <c r="BK158" i="1"/>
  <c r="BK109" i="1" s="1"/>
  <c r="CA20" i="16"/>
  <c r="CD108" i="1" s="1"/>
  <c r="CM27" i="16"/>
  <c r="CN25" i="16" s="1"/>
  <c r="D57" i="16" l="1"/>
  <c r="C58" i="16" s="1"/>
  <c r="BH33" i="11"/>
  <c r="BH35" i="11" s="1"/>
  <c r="CN26" i="16"/>
  <c r="BA40" i="11"/>
  <c r="BA41" i="11" s="1"/>
  <c r="BD111" i="1"/>
  <c r="S36" i="3"/>
  <c r="BG130" i="1"/>
  <c r="BG131" i="1" s="1"/>
  <c r="CA21" i="16"/>
  <c r="CB19" i="16" s="1"/>
  <c r="BK159" i="1"/>
  <c r="BL155" i="1" s="1"/>
  <c r="CJ24" i="16"/>
  <c r="CK22" i="16" s="1"/>
  <c r="CA27" i="11"/>
  <c r="CA28" i="11" s="1"/>
  <c r="BD154" i="1"/>
  <c r="BE150" i="1" s="1"/>
  <c r="T40" i="3" l="1"/>
  <c r="BH128" i="1"/>
  <c r="BL156" i="1"/>
  <c r="CN27" i="16"/>
  <c r="CO25" i="16" s="1"/>
  <c r="BH36" i="11"/>
  <c r="CB20" i="16"/>
  <c r="CE108" i="1" s="1"/>
  <c r="BE151" i="1"/>
  <c r="BE153" i="1" s="1"/>
  <c r="CA29" i="11"/>
  <c r="BD120" i="1"/>
  <c r="BD113" i="1"/>
  <c r="S26" i="3"/>
  <c r="D58" i="16"/>
  <c r="C59" i="16"/>
  <c r="BG182" i="1"/>
  <c r="T39" i="3"/>
  <c r="CK23" i="16"/>
  <c r="CK24" i="16" s="1"/>
  <c r="CL22" i="16" s="1"/>
  <c r="BA45" i="11"/>
  <c r="BA46" i="11" s="1"/>
  <c r="BA42" i="11"/>
  <c r="BE110" i="1" l="1"/>
  <c r="BE154" i="1"/>
  <c r="BF150" i="1" s="1"/>
  <c r="CO26" i="16"/>
  <c r="BL158" i="1"/>
  <c r="BL109" i="1" s="1"/>
  <c r="CB27" i="11"/>
  <c r="CB28" i="11" s="1"/>
  <c r="CB29" i="11" s="1"/>
  <c r="AB34" i="3"/>
  <c r="CL23" i="16"/>
  <c r="CL24" i="16" s="1"/>
  <c r="CM22" i="16" s="1"/>
  <c r="BD181" i="1"/>
  <c r="S27" i="3"/>
  <c r="CB21" i="16"/>
  <c r="CC19" i="16" s="1"/>
  <c r="BH129" i="1"/>
  <c r="BH130" i="1" s="1"/>
  <c r="D59" i="16"/>
  <c r="C60" i="16" s="1"/>
  <c r="CM23" i="16" l="1"/>
  <c r="CM24" i="16" s="1"/>
  <c r="CN22" i="16" s="1"/>
  <c r="D60" i="16"/>
  <c r="C61" i="16" s="1"/>
  <c r="BH182" i="1"/>
  <c r="BI33" i="11"/>
  <c r="BI35" i="11" s="1"/>
  <c r="BH131" i="1"/>
  <c r="BI128" i="1" s="1"/>
  <c r="CC20" i="16"/>
  <c r="CF108" i="1" s="1"/>
  <c r="CO27" i="16"/>
  <c r="CP25" i="16" s="1"/>
  <c r="BL159" i="1"/>
  <c r="BM155" i="1" s="1"/>
  <c r="BF151" i="1"/>
  <c r="BF153" i="1" s="1"/>
  <c r="BF110" i="1" s="1"/>
  <c r="BB40" i="11"/>
  <c r="BB41" i="11" s="1"/>
  <c r="BE111" i="1"/>
  <c r="D61" i="16" l="1"/>
  <c r="C62" i="16"/>
  <c r="CN23" i="16"/>
  <c r="BB45" i="11"/>
  <c r="BB46" i="11" s="1"/>
  <c r="BC46" i="11" s="1"/>
  <c r="BB42" i="11"/>
  <c r="BC42" i="11" s="1"/>
  <c r="CC21" i="16"/>
  <c r="CD19" i="16" s="1"/>
  <c r="BI36" i="11"/>
  <c r="CC27" i="11"/>
  <c r="CC28" i="11" s="1"/>
  <c r="BI129" i="1"/>
  <c r="BI130" i="1" s="1"/>
  <c r="BC40" i="11"/>
  <c r="BC41" i="11" s="1"/>
  <c r="BC45" i="11" s="1"/>
  <c r="BF111" i="1"/>
  <c r="BF154" i="1"/>
  <c r="BG150" i="1" s="1"/>
  <c r="BE120" i="1"/>
  <c r="BE113" i="1"/>
  <c r="BM156" i="1"/>
  <c r="V44" i="3" s="1"/>
  <c r="CP26" i="16"/>
  <c r="BI182" i="1" l="1"/>
  <c r="CD20" i="16"/>
  <c r="CG108" i="1" s="1"/>
  <c r="BI131" i="1"/>
  <c r="BJ128" i="1" s="1"/>
  <c r="BE181" i="1"/>
  <c r="BG151" i="1"/>
  <c r="BG154" i="1" s="1"/>
  <c r="BH150" i="1" s="1"/>
  <c r="BG153" i="1"/>
  <c r="BG110" i="1" s="1"/>
  <c r="CN24" i="16"/>
  <c r="CO22" i="16" s="1"/>
  <c r="CP27" i="16"/>
  <c r="CQ25" i="16" s="1"/>
  <c r="BF120" i="1"/>
  <c r="BF113" i="1"/>
  <c r="BF181" i="1" s="1"/>
  <c r="CC29" i="11"/>
  <c r="D62" i="16"/>
  <c r="C63" i="16" s="1"/>
  <c r="BM158" i="1"/>
  <c r="BM109" i="1" s="1"/>
  <c r="BM159" i="1"/>
  <c r="BN155" i="1" s="1"/>
  <c r="D63" i="16" l="1"/>
  <c r="C64" i="16"/>
  <c r="BJ129" i="1"/>
  <c r="BH151" i="1"/>
  <c r="CD27" i="11"/>
  <c r="CD28" i="11" s="1"/>
  <c r="CO23" i="16"/>
  <c r="CO24" i="16" s="1"/>
  <c r="CP22" i="16" s="1"/>
  <c r="CD21" i="16"/>
  <c r="CE19" i="16" s="1"/>
  <c r="BD40" i="11"/>
  <c r="BD41" i="11" s="1"/>
  <c r="BG111" i="1"/>
  <c r="T36" i="3"/>
  <c r="BN156" i="1"/>
  <c r="CQ26" i="16"/>
  <c r="CD29" i="11"/>
  <c r="BJ33" i="11"/>
  <c r="BJ35" i="11" s="1"/>
  <c r="V35" i="3"/>
  <c r="BH153" i="1" l="1"/>
  <c r="BH110" i="1" s="1"/>
  <c r="BH111" i="1" s="1"/>
  <c r="CP23" i="16"/>
  <c r="CP24" i="16" s="1"/>
  <c r="CQ22" i="16" s="1"/>
  <c r="BD45" i="11"/>
  <c r="BD46" i="11" s="1"/>
  <c r="BD42" i="11"/>
  <c r="BE40" i="11"/>
  <c r="BE41" i="11" s="1"/>
  <c r="BE45" i="11" s="1"/>
  <c r="BN158" i="1"/>
  <c r="BN109" i="1" s="1"/>
  <c r="BJ130" i="1"/>
  <c r="CE20" i="16"/>
  <c r="CH108" i="1" s="1"/>
  <c r="BJ36" i="11"/>
  <c r="CQ27" i="16"/>
  <c r="D64" i="16"/>
  <c r="C65" i="16" s="1"/>
  <c r="BG120" i="1"/>
  <c r="BG113" i="1"/>
  <c r="T26" i="3"/>
  <c r="CE21" i="16" l="1"/>
  <c r="CF19" i="16" s="1"/>
  <c r="BE46" i="11"/>
  <c r="BH154" i="1"/>
  <c r="BI150" i="1" s="1"/>
  <c r="BI151" i="1" s="1"/>
  <c r="D65" i="16"/>
  <c r="C66" i="16" s="1"/>
  <c r="CF20" i="16"/>
  <c r="CI108" i="1" s="1"/>
  <c r="BJ182" i="1"/>
  <c r="F39" i="2"/>
  <c r="U39" i="3"/>
  <c r="BK33" i="11"/>
  <c r="BK35" i="11" s="1"/>
  <c r="BK36" i="11"/>
  <c r="BN159" i="1"/>
  <c r="BO155" i="1" s="1"/>
  <c r="CQ23" i="16"/>
  <c r="BJ131" i="1"/>
  <c r="BH120" i="1"/>
  <c r="BH113" i="1"/>
  <c r="BG181" i="1"/>
  <c r="T27" i="3"/>
  <c r="CE27" i="11"/>
  <c r="CE28" i="11" s="1"/>
  <c r="AC34" i="3"/>
  <c r="H34" i="2"/>
  <c r="BE42" i="11"/>
  <c r="BI153" i="1" l="1"/>
  <c r="BI110" i="1" s="1"/>
  <c r="D66" i="16"/>
  <c r="C67" i="16" s="1"/>
  <c r="BI154" i="1"/>
  <c r="BJ150" i="1" s="1"/>
  <c r="BO156" i="1"/>
  <c r="BH181" i="1"/>
  <c r="BF40" i="11"/>
  <c r="BF41" i="11" s="1"/>
  <c r="BF45" i="11" s="1"/>
  <c r="BF46" i="11" s="1"/>
  <c r="BI111" i="1"/>
  <c r="CF27" i="11"/>
  <c r="CF28" i="11" s="1"/>
  <c r="CF21" i="16"/>
  <c r="CG19" i="16" s="1"/>
  <c r="U40" i="3"/>
  <c r="BK128" i="1"/>
  <c r="F40" i="2"/>
  <c r="CE29" i="11"/>
  <c r="CQ24" i="16"/>
  <c r="BF42" i="11" l="1"/>
  <c r="D67" i="16"/>
  <c r="C68" i="16" s="1"/>
  <c r="BO158" i="1"/>
  <c r="BO109" i="1" s="1"/>
  <c r="BJ151" i="1"/>
  <c r="BI120" i="1"/>
  <c r="BI113" i="1"/>
  <c r="CF29" i="11"/>
  <c r="BK129" i="1"/>
  <c r="BK130" i="1" s="1"/>
  <c r="CG20" i="16"/>
  <c r="CJ108" i="1" s="1"/>
  <c r="BK182" i="1" l="1"/>
  <c r="BK131" i="1"/>
  <c r="BL128" i="1" s="1"/>
  <c r="D68" i="16"/>
  <c r="C69" i="16" s="1"/>
  <c r="BL33" i="11"/>
  <c r="BL35" i="11" s="1"/>
  <c r="BJ153" i="1"/>
  <c r="BJ110" i="1" s="1"/>
  <c r="CG21" i="16"/>
  <c r="CH19" i="16" s="1"/>
  <c r="CG27" i="11"/>
  <c r="CG28" i="11" s="1"/>
  <c r="CG29" i="11" s="1"/>
  <c r="BI181" i="1"/>
  <c r="BO159" i="1"/>
  <c r="BP155" i="1" s="1"/>
  <c r="D69" i="16" l="1"/>
  <c r="C70" i="16" s="1"/>
  <c r="BP156" i="1"/>
  <c r="W44" i="3" s="1"/>
  <c r="CH20" i="16"/>
  <c r="CK108" i="1" s="1"/>
  <c r="BJ154" i="1"/>
  <c r="BL129" i="1"/>
  <c r="BL130" i="1" s="1"/>
  <c r="BG40" i="11"/>
  <c r="BG41" i="11" s="1"/>
  <c r="BJ111" i="1"/>
  <c r="F36" i="2"/>
  <c r="U36" i="3"/>
  <c r="BL36" i="11"/>
  <c r="CH21" i="16" l="1"/>
  <c r="CI19" i="16" s="1"/>
  <c r="BL182" i="1"/>
  <c r="D70" i="16"/>
  <c r="C71" i="16" s="1"/>
  <c r="CI20" i="16"/>
  <c r="CL108" i="1" s="1"/>
  <c r="BJ120" i="1"/>
  <c r="BJ113" i="1"/>
  <c r="F26" i="2"/>
  <c r="U26" i="3"/>
  <c r="BP158" i="1"/>
  <c r="BP109" i="1" s="1"/>
  <c r="BG45" i="11"/>
  <c r="BG46" i="11" s="1"/>
  <c r="BG42" i="11"/>
  <c r="BL131" i="1"/>
  <c r="BM128" i="1" s="1"/>
  <c r="BK150" i="1"/>
  <c r="F44" i="2"/>
  <c r="F54" i="12" s="1"/>
  <c r="CH27" i="11"/>
  <c r="CH28" i="11" s="1"/>
  <c r="AD34" i="3"/>
  <c r="D71" i="16" l="1"/>
  <c r="C72" i="16" s="1"/>
  <c r="CI21" i="16"/>
  <c r="CJ19" i="16" s="1"/>
  <c r="CH29" i="11"/>
  <c r="BM33" i="11"/>
  <c r="BM35" i="11" s="1"/>
  <c r="W35" i="3"/>
  <c r="BP159" i="1"/>
  <c r="BQ155" i="1" s="1"/>
  <c r="BK151" i="1"/>
  <c r="BK153" i="1" s="1"/>
  <c r="BK110" i="1" s="1"/>
  <c r="BM129" i="1"/>
  <c r="BJ181" i="1"/>
  <c r="F27" i="2"/>
  <c r="F48" i="12" s="1"/>
  <c r="U27" i="3"/>
  <c r="D72" i="16" l="1"/>
  <c r="C73" i="16" s="1"/>
  <c r="CJ20" i="16"/>
  <c r="CM108" i="1" s="1"/>
  <c r="BM36" i="11"/>
  <c r="BH40" i="11"/>
  <c r="BH41" i="11" s="1"/>
  <c r="BK111" i="1"/>
  <c r="BK154" i="1"/>
  <c r="BL150" i="1" s="1"/>
  <c r="BQ156" i="1"/>
  <c r="BQ158" i="1"/>
  <c r="BQ109" i="1" s="1"/>
  <c r="BM130" i="1"/>
  <c r="D73" i="16" l="1"/>
  <c r="C74" i="16" s="1"/>
  <c r="BM182" i="1"/>
  <c r="V39" i="3"/>
  <c r="BH45" i="11"/>
  <c r="BH46" i="11" s="1"/>
  <c r="BH42" i="11"/>
  <c r="BN33" i="11"/>
  <c r="BN35" i="11" s="1"/>
  <c r="BN36" i="11" s="1"/>
  <c r="BQ159" i="1"/>
  <c r="BR155" i="1" s="1"/>
  <c r="BK120" i="1"/>
  <c r="BK113" i="1"/>
  <c r="BL151" i="1"/>
  <c r="BL153" i="1" s="1"/>
  <c r="BL110" i="1" s="1"/>
  <c r="CJ21" i="16"/>
  <c r="CK19" i="16" s="1"/>
  <c r="BM131" i="1"/>
  <c r="BI40" i="11" l="1"/>
  <c r="BI41" i="11" s="1"/>
  <c r="BI45" i="11" s="1"/>
  <c r="BL111" i="1"/>
  <c r="D74" i="16"/>
  <c r="C75" i="16" s="1"/>
  <c r="CK20" i="16"/>
  <c r="CN108" i="1" s="1"/>
  <c r="V40" i="3"/>
  <c r="BN128" i="1"/>
  <c r="BK181" i="1"/>
  <c r="BI42" i="11"/>
  <c r="BI46" i="11"/>
  <c r="BL154" i="1"/>
  <c r="BM150" i="1" s="1"/>
  <c r="BR156" i="1"/>
  <c r="BR158" i="1" s="1"/>
  <c r="BR109" i="1" s="1"/>
  <c r="BR159" i="1" l="1"/>
  <c r="BS155" i="1" s="1"/>
  <c r="BS156" i="1"/>
  <c r="X44" i="3" s="1"/>
  <c r="D75" i="16"/>
  <c r="C76" i="16"/>
  <c r="BL120" i="1"/>
  <c r="BL113" i="1"/>
  <c r="AE34" i="3"/>
  <c r="BN130" i="1"/>
  <c r="BN129" i="1"/>
  <c r="BO33" i="11"/>
  <c r="BO35" i="11" s="1"/>
  <c r="BM151" i="1"/>
  <c r="BM153" i="1" s="1"/>
  <c r="CK21" i="16"/>
  <c r="CL19" i="16" s="1"/>
  <c r="BM110" i="1" l="1"/>
  <c r="BM154" i="1"/>
  <c r="BN150" i="1" s="1"/>
  <c r="BN182" i="1"/>
  <c r="BN131" i="1"/>
  <c r="BO128" i="1" s="1"/>
  <c r="D76" i="16"/>
  <c r="C77" i="16" s="1"/>
  <c r="CL20" i="16"/>
  <c r="CO108" i="1" s="1"/>
  <c r="BO36" i="11"/>
  <c r="BS158" i="1"/>
  <c r="BS109" i="1" s="1"/>
  <c r="BL181" i="1"/>
  <c r="D77" i="16" l="1"/>
  <c r="C78" i="16" s="1"/>
  <c r="BO129" i="1"/>
  <c r="BO130" i="1" s="1"/>
  <c r="BN151" i="1"/>
  <c r="BN153" i="1" s="1"/>
  <c r="BN110" i="1" s="1"/>
  <c r="BP33" i="11"/>
  <c r="BP35" i="11" s="1"/>
  <c r="BP36" i="11" s="1"/>
  <c r="X35" i="3"/>
  <c r="BS159" i="1"/>
  <c r="BT155" i="1" s="1"/>
  <c r="CL21" i="16"/>
  <c r="CM19" i="16" s="1"/>
  <c r="BJ40" i="11"/>
  <c r="BJ41" i="11" s="1"/>
  <c r="BM111" i="1"/>
  <c r="V36" i="3"/>
  <c r="BK40" i="11" l="1"/>
  <c r="BK41" i="11" s="1"/>
  <c r="BK45" i="11" s="1"/>
  <c r="BN111" i="1"/>
  <c r="BO182" i="1"/>
  <c r="D78" i="16"/>
  <c r="C79" i="16"/>
  <c r="BN154" i="1"/>
  <c r="BO150" i="1" s="1"/>
  <c r="BO131" i="1"/>
  <c r="BP128" i="1" s="1"/>
  <c r="BT156" i="1"/>
  <c r="BT158" i="1" s="1"/>
  <c r="BT109" i="1" s="1"/>
  <c r="BM120" i="1"/>
  <c r="BM113" i="1"/>
  <c r="V26" i="3"/>
  <c r="BJ45" i="11"/>
  <c r="BJ46" i="11" s="1"/>
  <c r="BK46" i="11" s="1"/>
  <c r="BJ42" i="11"/>
  <c r="BK42" i="11" s="1"/>
  <c r="CM20" i="16"/>
  <c r="CP108" i="1" s="1"/>
  <c r="BQ33" i="11" l="1"/>
  <c r="BQ35" i="11" s="1"/>
  <c r="BT159" i="1"/>
  <c r="BU155" i="1" s="1"/>
  <c r="CM21" i="16"/>
  <c r="CN19" i="16" s="1"/>
  <c r="BO151" i="1"/>
  <c r="BN120" i="1"/>
  <c r="BN113" i="1"/>
  <c r="BP129" i="1"/>
  <c r="D79" i="16"/>
  <c r="C80" i="16" s="1"/>
  <c r="BM181" i="1"/>
  <c r="V27" i="3"/>
  <c r="BO153" i="1" l="1"/>
  <c r="BO110" i="1" s="1"/>
  <c r="D80" i="16"/>
  <c r="C81" i="16" s="1"/>
  <c r="BL40" i="11"/>
  <c r="BL41" i="11" s="1"/>
  <c r="BO111" i="1"/>
  <c r="BU156" i="1"/>
  <c r="BU158" i="1" s="1"/>
  <c r="BU109" i="1" s="1"/>
  <c r="CN20" i="16"/>
  <c r="CQ108" i="1" s="1"/>
  <c r="BN181" i="1"/>
  <c r="BP130" i="1"/>
  <c r="BQ36" i="11"/>
  <c r="BO154" i="1" l="1"/>
  <c r="BP150" i="1" s="1"/>
  <c r="BP151" i="1" s="1"/>
  <c r="D81" i="16"/>
  <c r="C82" i="16"/>
  <c r="BR33" i="11"/>
  <c r="BR35" i="11" s="1"/>
  <c r="BP154" i="1"/>
  <c r="BQ150" i="1" s="1"/>
  <c r="AF34" i="3"/>
  <c r="CN21" i="16"/>
  <c r="CO19" i="16" s="1"/>
  <c r="BU159" i="1"/>
  <c r="BV155" i="1" s="1"/>
  <c r="BP153" i="1"/>
  <c r="BP110" i="1" s="1"/>
  <c r="BO120" i="1"/>
  <c r="BO113" i="1"/>
  <c r="BL45" i="11"/>
  <c r="BL46" i="11" s="1"/>
  <c r="BL42" i="11"/>
  <c r="BP182" i="1"/>
  <c r="W39" i="3"/>
  <c r="BP131" i="1"/>
  <c r="BQ151" i="1" l="1"/>
  <c r="BO181" i="1"/>
  <c r="BV156" i="1"/>
  <c r="Y44" i="3" s="1"/>
  <c r="CO20" i="16"/>
  <c r="CR108" i="1" s="1"/>
  <c r="D82" i="16"/>
  <c r="C83" i="16"/>
  <c r="W40" i="3"/>
  <c r="BQ128" i="1"/>
  <c r="BM40" i="11"/>
  <c r="BM41" i="11" s="1"/>
  <c r="BM45" i="11" s="1"/>
  <c r="BP111" i="1"/>
  <c r="W36" i="3"/>
  <c r="BM42" i="11"/>
  <c r="BM46" i="11"/>
  <c r="BR36" i="11"/>
  <c r="CO21" i="16" l="1"/>
  <c r="CP19" i="16" s="1"/>
  <c r="BQ129" i="1"/>
  <c r="D83" i="16"/>
  <c r="C84" i="16" s="1"/>
  <c r="BQ153" i="1"/>
  <c r="BQ110" i="1" s="1"/>
  <c r="BP120" i="1"/>
  <c r="BP113" i="1"/>
  <c r="W26" i="3"/>
  <c r="BV158" i="1"/>
  <c r="BP181" i="1" l="1"/>
  <c r="W27" i="3"/>
  <c r="CP20" i="16"/>
  <c r="CS108" i="1" s="1"/>
  <c r="BV109" i="1"/>
  <c r="BV159" i="1"/>
  <c r="BW155" i="1" s="1"/>
  <c r="BN40" i="11"/>
  <c r="BN41" i="11" s="1"/>
  <c r="BQ111" i="1"/>
  <c r="BQ130" i="1"/>
  <c r="D84" i="16"/>
  <c r="C85" i="16" s="1"/>
  <c r="BQ154" i="1"/>
  <c r="BR150" i="1" s="1"/>
  <c r="D85" i="16" l="1"/>
  <c r="C86" i="16" s="1"/>
  <c r="BR151" i="1"/>
  <c r="BR153" i="1" s="1"/>
  <c r="BR110" i="1" s="1"/>
  <c r="BQ182" i="1"/>
  <c r="BQ120" i="1"/>
  <c r="BQ113" i="1"/>
  <c r="BS33" i="11"/>
  <c r="BS35" i="11" s="1"/>
  <c r="G35" i="2"/>
  <c r="Y35" i="3"/>
  <c r="BW156" i="1"/>
  <c r="CP21" i="16"/>
  <c r="CQ19" i="16" s="1"/>
  <c r="BN45" i="11"/>
  <c r="BN46" i="11" s="1"/>
  <c r="BN42" i="11"/>
  <c r="BQ131" i="1"/>
  <c r="BR128" i="1" s="1"/>
  <c r="BO40" i="11" l="1"/>
  <c r="BO41" i="11" s="1"/>
  <c r="BO45" i="11" s="1"/>
  <c r="BR111" i="1"/>
  <c r="BO42" i="11"/>
  <c r="BW158" i="1"/>
  <c r="BW109" i="1" s="1"/>
  <c r="CQ20" i="16"/>
  <c r="CT108" i="1" s="1"/>
  <c r="BR154" i="1"/>
  <c r="BS150" i="1" s="1"/>
  <c r="BS36" i="11"/>
  <c r="D86" i="16"/>
  <c r="C87" i="16"/>
  <c r="BO46" i="11"/>
  <c r="BQ181" i="1"/>
  <c r="BR129" i="1"/>
  <c r="BR130" i="1" s="1"/>
  <c r="CQ21" i="16" l="1"/>
  <c r="BR182" i="1"/>
  <c r="BT33" i="11"/>
  <c r="BT35" i="11" s="1"/>
  <c r="BT36" i="11"/>
  <c r="D87" i="16"/>
  <c r="C88" i="16" s="1"/>
  <c r="BR131" i="1"/>
  <c r="BS128" i="1" s="1"/>
  <c r="BW159" i="1"/>
  <c r="BX155" i="1" s="1"/>
  <c r="BS151" i="1"/>
  <c r="BS153" i="1" s="1"/>
  <c r="BS110" i="1" s="1"/>
  <c r="BR120" i="1"/>
  <c r="BR113" i="1"/>
  <c r="AG34" i="3"/>
  <c r="I34" i="2"/>
  <c r="BP40" i="11" l="1"/>
  <c r="BP41" i="11" s="1"/>
  <c r="BS111" i="1"/>
  <c r="X36" i="3"/>
  <c r="D88" i="16"/>
  <c r="C89" i="16" s="1"/>
  <c r="BX156" i="1"/>
  <c r="BS154" i="1"/>
  <c r="BT150" i="1" s="1"/>
  <c r="BR181" i="1"/>
  <c r="BS129" i="1"/>
  <c r="BS130" i="1" s="1"/>
  <c r="BS182" i="1" l="1"/>
  <c r="X39" i="3"/>
  <c r="BS131" i="1"/>
  <c r="D89" i="16"/>
  <c r="C90" i="16" s="1"/>
  <c r="BX158" i="1"/>
  <c r="BX109" i="1" s="1"/>
  <c r="BT151" i="1"/>
  <c r="BS120" i="1"/>
  <c r="BS113" i="1"/>
  <c r="X26" i="3"/>
  <c r="BP45" i="11"/>
  <c r="BP46" i="11" s="1"/>
  <c r="BP42" i="11"/>
  <c r="D90" i="16" l="1"/>
  <c r="C91" i="16"/>
  <c r="BU33" i="11"/>
  <c r="BU35" i="11" s="1"/>
  <c r="X40" i="3"/>
  <c r="BT128" i="1"/>
  <c r="BX159" i="1"/>
  <c r="BY155" i="1" s="1"/>
  <c r="BS181" i="1"/>
  <c r="X27" i="3"/>
  <c r="BT153" i="1"/>
  <c r="BT110" i="1" s="1"/>
  <c r="BQ40" i="11" l="1"/>
  <c r="BQ41" i="11" s="1"/>
  <c r="BT111" i="1"/>
  <c r="BU36" i="11"/>
  <c r="D91" i="16"/>
  <c r="C92" i="16" s="1"/>
  <c r="D92" i="16" s="1"/>
  <c r="D93" i="16" s="1"/>
  <c r="BT129" i="1"/>
  <c r="BT130" i="1" s="1"/>
  <c r="BY156" i="1"/>
  <c r="Z44" i="3" s="1"/>
  <c r="BY158" i="1"/>
  <c r="BY109" i="1" s="1"/>
  <c r="BT154" i="1"/>
  <c r="BU150" i="1" s="1"/>
  <c r="BT182" i="1" l="1"/>
  <c r="BT131" i="1"/>
  <c r="BU128" i="1" s="1"/>
  <c r="BQ45" i="11"/>
  <c r="BQ46" i="11" s="1"/>
  <c r="BQ42" i="11"/>
  <c r="BU151" i="1"/>
  <c r="BU153" i="1" s="1"/>
  <c r="BV33" i="11"/>
  <c r="BV35" i="11" s="1"/>
  <c r="Z35" i="3"/>
  <c r="BV36" i="11"/>
  <c r="BY159" i="1"/>
  <c r="BZ155" i="1" s="1"/>
  <c r="BT120" i="1"/>
  <c r="BT113" i="1"/>
  <c r="BU110" i="1" l="1"/>
  <c r="BU154" i="1"/>
  <c r="BV150" i="1" s="1"/>
  <c r="BU129" i="1"/>
  <c r="BT181" i="1"/>
  <c r="BZ156" i="1"/>
  <c r="BZ158" i="1"/>
  <c r="BZ109" i="1" s="1"/>
  <c r="BW33" i="11" l="1"/>
  <c r="BW35" i="11" s="1"/>
  <c r="BZ159" i="1"/>
  <c r="CA155" i="1" s="1"/>
  <c r="BR40" i="11"/>
  <c r="BR41" i="11" s="1"/>
  <c r="BU111" i="1"/>
  <c r="BU130" i="1"/>
  <c r="BV151" i="1"/>
  <c r="BV153" i="1"/>
  <c r="BV110" i="1" s="1"/>
  <c r="BV154" i="1" l="1"/>
  <c r="BW150" i="1"/>
  <c r="G44" i="2"/>
  <c r="G54" i="12" s="1"/>
  <c r="BS40" i="11"/>
  <c r="BS41" i="11" s="1"/>
  <c r="BS45" i="11" s="1"/>
  <c r="BV111" i="1"/>
  <c r="Y26" i="3" s="1"/>
  <c r="Y36" i="3"/>
  <c r="CA156" i="1"/>
  <c r="BU182" i="1"/>
  <c r="BU120" i="1"/>
  <c r="BU113" i="1"/>
  <c r="BR45" i="11"/>
  <c r="BR46" i="11" s="1"/>
  <c r="BR42" i="11"/>
  <c r="BW36" i="11"/>
  <c r="G36" i="2"/>
  <c r="BU131" i="1"/>
  <c r="BV128" i="1" s="1"/>
  <c r="G26" i="2" l="1"/>
  <c r="BS46" i="11"/>
  <c r="CA158" i="1"/>
  <c r="CA109" i="1" s="1"/>
  <c r="BV129" i="1"/>
  <c r="BV130" i="1" s="1"/>
  <c r="BU181" i="1"/>
  <c r="Y27" i="3"/>
  <c r="BV120" i="1"/>
  <c r="BV113" i="1"/>
  <c r="BV181" i="1" s="1"/>
  <c r="BS42" i="11"/>
  <c r="BW151" i="1"/>
  <c r="BW153" i="1"/>
  <c r="BW110" i="1" s="1"/>
  <c r="BV182" i="1" l="1"/>
  <c r="G39" i="2"/>
  <c r="Y39" i="3"/>
  <c r="BT40" i="11"/>
  <c r="BT41" i="11" s="1"/>
  <c r="BT45" i="11" s="1"/>
  <c r="BT46" i="11" s="1"/>
  <c r="BW111" i="1"/>
  <c r="BV131" i="1"/>
  <c r="BW154" i="1"/>
  <c r="BX150" i="1" s="1"/>
  <c r="BX33" i="11"/>
  <c r="BX35" i="11" s="1"/>
  <c r="G27" i="2"/>
  <c r="G48" i="12" s="1"/>
  <c r="CA159" i="1"/>
  <c r="CB155" i="1" s="1"/>
  <c r="CB156" i="1" l="1"/>
  <c r="AA44" i="3" s="1"/>
  <c r="BW120" i="1"/>
  <c r="BW113" i="1"/>
  <c r="Y40" i="3"/>
  <c r="BW128" i="1"/>
  <c r="G40" i="2"/>
  <c r="BX36" i="11"/>
  <c r="BT42" i="11"/>
  <c r="BX151" i="1"/>
  <c r="BX153" i="1" s="1"/>
  <c r="BX110" i="1" s="1"/>
  <c r="BX154" i="1" l="1"/>
  <c r="BY150" i="1" s="1"/>
  <c r="BU40" i="11"/>
  <c r="BU41" i="11" s="1"/>
  <c r="BU45" i="11" s="1"/>
  <c r="BU46" i="11" s="1"/>
  <c r="BX111" i="1"/>
  <c r="BW181" i="1"/>
  <c r="BW129" i="1"/>
  <c r="CB158" i="1"/>
  <c r="CB109" i="1" s="1"/>
  <c r="CB159" i="1"/>
  <c r="CC155" i="1" s="1"/>
  <c r="CC156" i="1" l="1"/>
  <c r="CC158" i="1" s="1"/>
  <c r="CC109" i="1" s="1"/>
  <c r="BY33" i="11"/>
  <c r="BY35" i="11" s="1"/>
  <c r="AA35" i="3"/>
  <c r="BW130" i="1"/>
  <c r="BX120" i="1"/>
  <c r="BX113" i="1"/>
  <c r="BU42" i="11"/>
  <c r="BY151" i="1"/>
  <c r="BY153" i="1" s="1"/>
  <c r="BY110" i="1" l="1"/>
  <c r="BY154" i="1"/>
  <c r="BZ150" i="1" s="1"/>
  <c r="BY36" i="11"/>
  <c r="BX181" i="1"/>
  <c r="BZ33" i="11"/>
  <c r="BZ35" i="11" s="1"/>
  <c r="CC159" i="1"/>
  <c r="CD155" i="1" s="1"/>
  <c r="BW182" i="1"/>
  <c r="BW131" i="1"/>
  <c r="BX128" i="1" s="1"/>
  <c r="BZ36" i="11" l="1"/>
  <c r="CD156" i="1"/>
  <c r="BX129" i="1"/>
  <c r="BZ151" i="1"/>
  <c r="BV40" i="11"/>
  <c r="BV41" i="11" s="1"/>
  <c r="BY111" i="1"/>
  <c r="Z36" i="3"/>
  <c r="BY120" i="1" l="1"/>
  <c r="BY113" i="1"/>
  <c r="Z26" i="3"/>
  <c r="BX130" i="1"/>
  <c r="BZ153" i="1"/>
  <c r="BZ110" i="1" s="1"/>
  <c r="CD158" i="1"/>
  <c r="CD109" i="1" s="1"/>
  <c r="BV45" i="11"/>
  <c r="BV46" i="11" s="1"/>
  <c r="BV42" i="11"/>
  <c r="BX182" i="1" l="1"/>
  <c r="BY181" i="1"/>
  <c r="Z27" i="3"/>
  <c r="CD159" i="1"/>
  <c r="CE155" i="1" s="1"/>
  <c r="CA33" i="11"/>
  <c r="CA35" i="11" s="1"/>
  <c r="BX131" i="1"/>
  <c r="BY128" i="1" s="1"/>
  <c r="BW40" i="11"/>
  <c r="BW41" i="11" s="1"/>
  <c r="BW45" i="11" s="1"/>
  <c r="BW46" i="11" s="1"/>
  <c r="BZ111" i="1"/>
  <c r="BZ154" i="1"/>
  <c r="CA150" i="1" s="1"/>
  <c r="BY129" i="1" l="1"/>
  <c r="BY130" i="1" s="1"/>
  <c r="CA36" i="11"/>
  <c r="BZ120" i="1"/>
  <c r="BZ113" i="1"/>
  <c r="BW42" i="11"/>
  <c r="CA151" i="1"/>
  <c r="CE156" i="1"/>
  <c r="AB44" i="3" s="1"/>
  <c r="CE158" i="1" l="1"/>
  <c r="CE109" i="1" s="1"/>
  <c r="CB33" i="11" s="1"/>
  <c r="CB35" i="11" s="1"/>
  <c r="BY182" i="1"/>
  <c r="Z39" i="3"/>
  <c r="CA153" i="1"/>
  <c r="CA110" i="1" s="1"/>
  <c r="BY131" i="1"/>
  <c r="CE159" i="1"/>
  <c r="CF155" i="1" s="1"/>
  <c r="BZ181" i="1"/>
  <c r="AB35" i="3" l="1"/>
  <c r="CB36" i="11"/>
  <c r="BX40" i="11"/>
  <c r="BX41" i="11" s="1"/>
  <c r="CA111" i="1"/>
  <c r="Z40" i="3"/>
  <c r="BZ128" i="1"/>
  <c r="CF156" i="1"/>
  <c r="CF158" i="1" s="1"/>
  <c r="CA154" i="1"/>
  <c r="CB150" i="1" s="1"/>
  <c r="CF109" i="1" l="1"/>
  <c r="CF159" i="1"/>
  <c r="CG155" i="1" s="1"/>
  <c r="BZ129" i="1"/>
  <c r="BZ130" i="1" s="1"/>
  <c r="CA120" i="1"/>
  <c r="CA113" i="1"/>
  <c r="CB151" i="1"/>
  <c r="BX45" i="11"/>
  <c r="BX46" i="11" s="1"/>
  <c r="BX42" i="11"/>
  <c r="BZ131" i="1" l="1"/>
  <c r="CA128" i="1" s="1"/>
  <c r="CA129" i="1"/>
  <c r="CA130" i="1" s="1"/>
  <c r="CA182" i="1" s="1"/>
  <c r="CA181" i="1"/>
  <c r="BZ182" i="1"/>
  <c r="CG156" i="1"/>
  <c r="CG158" i="1"/>
  <c r="CG109" i="1" s="1"/>
  <c r="CD33" i="11" s="1"/>
  <c r="CD35" i="11" s="1"/>
  <c r="CB153" i="1"/>
  <c r="CB110" i="1" s="1"/>
  <c r="CC33" i="11"/>
  <c r="CC35" i="11" s="1"/>
  <c r="CG159" i="1" l="1"/>
  <c r="CH155" i="1" s="1"/>
  <c r="CA131" i="1"/>
  <c r="CB128" i="1" s="1"/>
  <c r="CH156" i="1"/>
  <c r="CH158" i="1"/>
  <c r="CH109" i="1" s="1"/>
  <c r="CE33" i="11" s="1"/>
  <c r="CE35" i="11" s="1"/>
  <c r="CB129" i="1"/>
  <c r="BY40" i="11"/>
  <c r="BY41" i="11" s="1"/>
  <c r="CB111" i="1"/>
  <c r="AA36" i="3"/>
  <c r="CC36" i="11"/>
  <c r="CD36" i="11" s="1"/>
  <c r="CB154" i="1"/>
  <c r="CC150" i="1" s="1"/>
  <c r="AC35" i="3" l="1"/>
  <c r="CB130" i="1"/>
  <c r="BY45" i="11"/>
  <c r="BY46" i="11" s="1"/>
  <c r="BY42" i="11"/>
  <c r="CB120" i="1"/>
  <c r="CB113" i="1"/>
  <c r="AA26" i="3"/>
  <c r="CC151" i="1"/>
  <c r="CC153" i="1" s="1"/>
  <c r="CC110" i="1" s="1"/>
  <c r="CH159" i="1"/>
  <c r="CI155" i="1" s="1"/>
  <c r="CE36" i="11"/>
  <c r="H35" i="2"/>
  <c r="AC44" i="3"/>
  <c r="B23" i="17"/>
  <c r="BZ40" i="11" l="1"/>
  <c r="BZ41" i="11" s="1"/>
  <c r="BZ45" i="11" s="1"/>
  <c r="CC111" i="1"/>
  <c r="CI156" i="1"/>
  <c r="BZ42" i="11"/>
  <c r="CC154" i="1"/>
  <c r="CD150" i="1" s="1"/>
  <c r="BZ46" i="11"/>
  <c r="CB181" i="1"/>
  <c r="AA27" i="3"/>
  <c r="CB182" i="1"/>
  <c r="AA39" i="3"/>
  <c r="D23" i="17"/>
  <c r="D24" i="17" s="1"/>
  <c r="B24" i="17"/>
  <c r="CB131" i="1"/>
  <c r="CI158" i="1" l="1"/>
  <c r="CI109" i="1" s="1"/>
  <c r="CC120" i="1"/>
  <c r="CC113" i="1"/>
  <c r="AA40" i="3"/>
  <c r="CC128" i="1"/>
  <c r="CD151" i="1"/>
  <c r="CC181" i="1" l="1"/>
  <c r="CD153" i="1"/>
  <c r="CD110" i="1" s="1"/>
  <c r="CF33" i="11"/>
  <c r="CF35" i="11" s="1"/>
  <c r="CC129" i="1"/>
  <c r="CI159" i="1"/>
  <c r="CJ155" i="1" s="1"/>
  <c r="CF36" i="11" l="1"/>
  <c r="CA40" i="11"/>
  <c r="CA41" i="11" s="1"/>
  <c r="CD111" i="1"/>
  <c r="CJ156" i="1"/>
  <c r="CJ158" i="1" s="1"/>
  <c r="CC130" i="1"/>
  <c r="CD154" i="1"/>
  <c r="CE150" i="1" s="1"/>
  <c r="CJ109" i="1" l="1"/>
  <c r="CJ159" i="1"/>
  <c r="CK155" i="1" s="1"/>
  <c r="CD120" i="1"/>
  <c r="CD113" i="1"/>
  <c r="CA45" i="11"/>
  <c r="CA46" i="11" s="1"/>
  <c r="CA42" i="11"/>
  <c r="CE151" i="1"/>
  <c r="CE153" i="1" s="1"/>
  <c r="CE110" i="1" s="1"/>
  <c r="CC182" i="1"/>
  <c r="CC131" i="1"/>
  <c r="CD128" i="1" s="1"/>
  <c r="CE154" i="1" l="1"/>
  <c r="CF150" i="1" s="1"/>
  <c r="CF151" i="1" s="1"/>
  <c r="CB40" i="11"/>
  <c r="CB41" i="11" s="1"/>
  <c r="CB45" i="11" s="1"/>
  <c r="CB46" i="11" s="1"/>
  <c r="CE111" i="1"/>
  <c r="AB36" i="3"/>
  <c r="CK156" i="1"/>
  <c r="AD44" i="3" s="1"/>
  <c r="CD129" i="1"/>
  <c r="CD130" i="1" s="1"/>
  <c r="CD181" i="1"/>
  <c r="CG33" i="11"/>
  <c r="CG35" i="11" s="1"/>
  <c r="CD182" i="1" l="1"/>
  <c r="CD131" i="1"/>
  <c r="CE128" i="1" s="1"/>
  <c r="CK158" i="1"/>
  <c r="CK109" i="1" s="1"/>
  <c r="CF153" i="1"/>
  <c r="CF110" i="1" s="1"/>
  <c r="CE120" i="1"/>
  <c r="CE113" i="1"/>
  <c r="AB26" i="3"/>
  <c r="CB42" i="11"/>
  <c r="CG36" i="11"/>
  <c r="CK159" i="1" l="1"/>
  <c r="CL155" i="1" s="1"/>
  <c r="CE129" i="1"/>
  <c r="CC40" i="11"/>
  <c r="CC41" i="11" s="1"/>
  <c r="CC45" i="11" s="1"/>
  <c r="CC46" i="11" s="1"/>
  <c r="CF111" i="1"/>
  <c r="CH33" i="11"/>
  <c r="CH35" i="11" s="1"/>
  <c r="AD35" i="3"/>
  <c r="CF154" i="1"/>
  <c r="CG150" i="1" s="1"/>
  <c r="CE181" i="1"/>
  <c r="AB27" i="3"/>
  <c r="CG151" i="1" l="1"/>
  <c r="CE130" i="1"/>
  <c r="CF120" i="1"/>
  <c r="CF113" i="1"/>
  <c r="CL156" i="1"/>
  <c r="CC42" i="11"/>
  <c r="CH36" i="11"/>
  <c r="CE182" i="1" l="1"/>
  <c r="AB39" i="3"/>
  <c r="CL158" i="1"/>
  <c r="CL109" i="1" s="1"/>
  <c r="CG153" i="1"/>
  <c r="CG110" i="1" s="1"/>
  <c r="CF181" i="1"/>
  <c r="CE131" i="1"/>
  <c r="CD40" i="11" l="1"/>
  <c r="CD41" i="11" s="1"/>
  <c r="CG111" i="1"/>
  <c r="CG154" i="1"/>
  <c r="CH150" i="1" s="1"/>
  <c r="AB40" i="3"/>
  <c r="CF128" i="1"/>
  <c r="CL159" i="1"/>
  <c r="CM155" i="1" s="1"/>
  <c r="CG120" i="1" l="1"/>
  <c r="CG113" i="1"/>
  <c r="CD45" i="11"/>
  <c r="CD46" i="11" s="1"/>
  <c r="CD42" i="11"/>
  <c r="CH151" i="1"/>
  <c r="B16" i="17" s="1"/>
  <c r="CM156" i="1"/>
  <c r="CF129" i="1"/>
  <c r="CH153" i="1" l="1"/>
  <c r="CH110" i="1" s="1"/>
  <c r="CE40" i="11"/>
  <c r="CE41" i="11" s="1"/>
  <c r="CE45" i="11" s="1"/>
  <c r="CE46" i="11" s="1"/>
  <c r="CH111" i="1"/>
  <c r="H36" i="2"/>
  <c r="AC36" i="3"/>
  <c r="CF130" i="1"/>
  <c r="CM158" i="1"/>
  <c r="CM109" i="1" s="1"/>
  <c r="CG181" i="1"/>
  <c r="B30" i="17"/>
  <c r="B17" i="17"/>
  <c r="B31" i="17" s="1"/>
  <c r="CH154" i="1" l="1"/>
  <c r="CH120" i="1"/>
  <c r="CH113" i="1"/>
  <c r="AC26" i="3"/>
  <c r="H26" i="2"/>
  <c r="CI150" i="1"/>
  <c r="H44" i="2"/>
  <c r="H54" i="12" s="1"/>
  <c r="CE42" i="11"/>
  <c r="CM159" i="1"/>
  <c r="CN155" i="1" s="1"/>
  <c r="CF182" i="1"/>
  <c r="CF131" i="1"/>
  <c r="CG128" i="1" s="1"/>
  <c r="CG129" i="1" l="1"/>
  <c r="CG130" i="1" s="1"/>
  <c r="CH181" i="1"/>
  <c r="AC27" i="3"/>
  <c r="H27" i="2"/>
  <c r="H48" i="12" s="1"/>
  <c r="CI151" i="1"/>
  <c r="CI153" i="1" s="1"/>
  <c r="CN156" i="1"/>
  <c r="AE44" i="3" s="1"/>
  <c r="CI110" i="1" l="1"/>
  <c r="CI154" i="1"/>
  <c r="CJ150" i="1" s="1"/>
  <c r="CG182" i="1"/>
  <c r="CG131" i="1"/>
  <c r="CH128" i="1" s="1"/>
  <c r="CN158" i="1"/>
  <c r="CN109" i="1" s="1"/>
  <c r="CN159" i="1" l="1"/>
  <c r="CO155" i="1" s="1"/>
  <c r="AE35" i="3"/>
  <c r="CH129" i="1"/>
  <c r="CH130" i="1" s="1"/>
  <c r="CJ151" i="1"/>
  <c r="CJ153" i="1" s="1"/>
  <c r="CJ110" i="1" s="1"/>
  <c r="CF40" i="11"/>
  <c r="CF41" i="11" s="1"/>
  <c r="CI111" i="1"/>
  <c r="CH182" i="1" l="1"/>
  <c r="H39" i="2"/>
  <c r="AC39" i="3"/>
  <c r="CG40" i="11"/>
  <c r="CG41" i="11" s="1"/>
  <c r="CG45" i="11" s="1"/>
  <c r="CJ111" i="1"/>
  <c r="CI120" i="1"/>
  <c r="CI113" i="1"/>
  <c r="CH131" i="1"/>
  <c r="CF45" i="11"/>
  <c r="CF46" i="11" s="1"/>
  <c r="CF42" i="11"/>
  <c r="CJ154" i="1"/>
  <c r="CK150" i="1" s="1"/>
  <c r="CO156" i="1"/>
  <c r="CG42" i="11" l="1"/>
  <c r="CK151" i="1"/>
  <c r="CJ120" i="1"/>
  <c r="CJ113" i="1"/>
  <c r="CJ181" i="1" s="1"/>
  <c r="AC40" i="3"/>
  <c r="CI128" i="1"/>
  <c r="H40" i="2"/>
  <c r="CG46" i="11"/>
  <c r="CO158" i="1"/>
  <c r="CO109" i="1" s="1"/>
  <c r="CI181" i="1"/>
  <c r="CI129" i="1" l="1"/>
  <c r="CK153" i="1"/>
  <c r="CK110" i="1" s="1"/>
  <c r="CO159" i="1"/>
  <c r="CP155" i="1" s="1"/>
  <c r="CI130" i="1" l="1"/>
  <c r="CH40" i="11"/>
  <c r="CH41" i="11" s="1"/>
  <c r="CK111" i="1"/>
  <c r="AD36" i="3"/>
  <c r="CP156" i="1"/>
  <c r="CP158" i="1" s="1"/>
  <c r="CP109" i="1" s="1"/>
  <c r="CK154" i="1"/>
  <c r="CH45" i="11" l="1"/>
  <c r="CH46" i="11" s="1"/>
  <c r="CH42" i="11"/>
  <c r="CP159" i="1"/>
  <c r="CQ155" i="1" s="1"/>
  <c r="CI182" i="1"/>
  <c r="CK120" i="1"/>
  <c r="CK113" i="1"/>
  <c r="AD26" i="3"/>
  <c r="E53" i="16"/>
  <c r="CL150" i="1"/>
  <c r="CI131" i="1"/>
  <c r="CJ128" i="1" s="1"/>
  <c r="CJ129" i="1" l="1"/>
  <c r="CQ156" i="1"/>
  <c r="AF44" i="3" s="1"/>
  <c r="CL151" i="1"/>
  <c r="CL153" i="1" s="1"/>
  <c r="F53" i="16"/>
  <c r="CK181" i="1"/>
  <c r="AD27" i="3"/>
  <c r="CL110" i="1" l="1"/>
  <c r="CL154" i="1"/>
  <c r="CM150" i="1" s="1"/>
  <c r="CQ158" i="1"/>
  <c r="CQ109" i="1" s="1"/>
  <c r="CJ130" i="1"/>
  <c r="CJ131" i="1" s="1"/>
  <c r="CK128" i="1" s="1"/>
  <c r="CQ159" i="1"/>
  <c r="CR155" i="1" s="1"/>
  <c r="G53" i="16"/>
  <c r="E54" i="16" s="1"/>
  <c r="CK129" i="1" l="1"/>
  <c r="F54" i="16"/>
  <c r="G54" i="16"/>
  <c r="E55" i="16" s="1"/>
  <c r="AF35" i="3"/>
  <c r="CR156" i="1"/>
  <c r="CM151" i="1"/>
  <c r="CM153" i="1"/>
  <c r="CM110" i="1" s="1"/>
  <c r="CM111" i="1" s="1"/>
  <c r="CJ182" i="1"/>
  <c r="CL111" i="1"/>
  <c r="F55" i="16" l="1"/>
  <c r="G55" i="16" s="1"/>
  <c r="CL120" i="1"/>
  <c r="CL113" i="1"/>
  <c r="CK130" i="1"/>
  <c r="CK131" i="1" s="1"/>
  <c r="CM120" i="1"/>
  <c r="CM113" i="1"/>
  <c r="CM181" i="1" s="1"/>
  <c r="CM154" i="1"/>
  <c r="CN150" i="1" s="1"/>
  <c r="CR158" i="1"/>
  <c r="CR109" i="1" s="1"/>
  <c r="AD40" i="3" l="1"/>
  <c r="CL128" i="1"/>
  <c r="E56" i="16"/>
  <c r="CN151" i="1"/>
  <c r="CK182" i="1"/>
  <c r="AD39" i="3"/>
  <c r="CL181" i="1"/>
  <c r="CR159" i="1"/>
  <c r="CS155" i="1" s="1"/>
  <c r="CN153" i="1" l="1"/>
  <c r="CN110" i="1" s="1"/>
  <c r="F56" i="16"/>
  <c r="CL129" i="1"/>
  <c r="CL130" i="1" s="1"/>
  <c r="CS156" i="1"/>
  <c r="CL182" i="1" l="1"/>
  <c r="G56" i="16"/>
  <c r="CL131" i="1"/>
  <c r="CM128" i="1" s="1"/>
  <c r="CS158" i="1"/>
  <c r="CS109" i="1" s="1"/>
  <c r="CN111" i="1"/>
  <c r="AE36" i="3"/>
  <c r="CN154" i="1"/>
  <c r="CO150" i="1" s="1"/>
  <c r="CM129" i="1" l="1"/>
  <c r="E57" i="16"/>
  <c r="CN120" i="1"/>
  <c r="CN113" i="1"/>
  <c r="AE26" i="3"/>
  <c r="CO151" i="1"/>
  <c r="CS159" i="1"/>
  <c r="CT155" i="1" s="1"/>
  <c r="CN181" i="1" l="1"/>
  <c r="AE27" i="3"/>
  <c r="CM130" i="1"/>
  <c r="CT156" i="1"/>
  <c r="AG44" i="3" s="1"/>
  <c r="F57" i="16"/>
  <c r="CO153" i="1"/>
  <c r="CO110" i="1" s="1"/>
  <c r="CT158" i="1" l="1"/>
  <c r="CT109" i="1" s="1"/>
  <c r="AG35" i="3" s="1"/>
  <c r="CM182" i="1"/>
  <c r="CO111" i="1"/>
  <c r="G57" i="16"/>
  <c r="E58" i="16" s="1"/>
  <c r="CO154" i="1"/>
  <c r="CP150" i="1" s="1"/>
  <c r="CT159" i="1"/>
  <c r="CU155" i="1" s="1"/>
  <c r="CM131" i="1"/>
  <c r="CN128" i="1" s="1"/>
  <c r="I35" i="2" l="1"/>
  <c r="F58" i="16"/>
  <c r="G58" i="16" s="1"/>
  <c r="E59" i="16" s="1"/>
  <c r="CU156" i="1"/>
  <c r="CU158" i="1" s="1"/>
  <c r="CU109" i="1" s="1"/>
  <c r="CN129" i="1"/>
  <c r="CN130" i="1" s="1"/>
  <c r="CO120" i="1"/>
  <c r="CO113" i="1"/>
  <c r="CP151" i="1"/>
  <c r="F59" i="16" l="1"/>
  <c r="G59" i="16" s="1"/>
  <c r="E60" i="16" s="1"/>
  <c r="CN182" i="1"/>
  <c r="AE39" i="3"/>
  <c r="CN131" i="1"/>
  <c r="CO181" i="1"/>
  <c r="CU159" i="1"/>
  <c r="CV155" i="1" s="1"/>
  <c r="CP153" i="1"/>
  <c r="CP110" i="1" s="1"/>
  <c r="F60" i="16" l="1"/>
  <c r="CP111" i="1"/>
  <c r="AE40" i="3"/>
  <c r="CO128" i="1"/>
  <c r="CV156" i="1"/>
  <c r="CV158" i="1" s="1"/>
  <c r="CV109" i="1" s="1"/>
  <c r="CP154" i="1"/>
  <c r="CQ150" i="1" s="1"/>
  <c r="CQ151" i="1" l="1"/>
  <c r="CO129" i="1"/>
  <c r="CP120" i="1"/>
  <c r="CP113" i="1"/>
  <c r="CV159" i="1"/>
  <c r="CW155" i="1" s="1"/>
  <c r="G60" i="16"/>
  <c r="E61" i="16" s="1"/>
  <c r="CO130" i="1" l="1"/>
  <c r="CO131" i="1" s="1"/>
  <c r="CP128" i="1" s="1"/>
  <c r="CP129" i="1" s="1"/>
  <c r="CP130" i="1" s="1"/>
  <c r="F61" i="16"/>
  <c r="G61" i="16"/>
  <c r="CW156" i="1"/>
  <c r="AH44" i="3" s="1"/>
  <c r="CO182" i="1"/>
  <c r="CQ153" i="1"/>
  <c r="CQ110" i="1" s="1"/>
  <c r="CP181" i="1"/>
  <c r="E62" i="16" l="1"/>
  <c r="CP182" i="1"/>
  <c r="F62" i="16"/>
  <c r="G62" i="16"/>
  <c r="E63" i="16" s="1"/>
  <c r="CQ111" i="1"/>
  <c r="AF36" i="3"/>
  <c r="CP131" i="1"/>
  <c r="CQ128" i="1" s="1"/>
  <c r="CQ154" i="1"/>
  <c r="CR150" i="1" s="1"/>
  <c r="CW158" i="1"/>
  <c r="CW109" i="1" s="1"/>
  <c r="CW159" i="1" l="1"/>
  <c r="CX155" i="1" s="1"/>
  <c r="CX156" i="1" s="1"/>
  <c r="F63" i="16"/>
  <c r="G63" i="16" s="1"/>
  <c r="AH35" i="3"/>
  <c r="CQ120" i="1"/>
  <c r="CQ113" i="1"/>
  <c r="AF26" i="3"/>
  <c r="CR151" i="1"/>
  <c r="CQ129" i="1"/>
  <c r="CX158" i="1" l="1"/>
  <c r="CX109" i="1" s="1"/>
  <c r="CR153" i="1"/>
  <c r="CR110" i="1" s="1"/>
  <c r="CQ181" i="1"/>
  <c r="AF27" i="3"/>
  <c r="CQ130" i="1"/>
  <c r="E64" i="16"/>
  <c r="CX159" i="1" l="1"/>
  <c r="CY155" i="1" s="1"/>
  <c r="CY156" i="1" s="1"/>
  <c r="CY158" i="1" s="1"/>
  <c r="CY109" i="1" s="1"/>
  <c r="CR111" i="1"/>
  <c r="CQ182" i="1"/>
  <c r="AF39" i="3"/>
  <c r="CY159" i="1"/>
  <c r="CZ155" i="1" s="1"/>
  <c r="CR154" i="1"/>
  <c r="CS150" i="1" s="1"/>
  <c r="F64" i="16"/>
  <c r="CQ131" i="1"/>
  <c r="G64" i="16" l="1"/>
  <c r="E65" i="16" s="1"/>
  <c r="CS151" i="1"/>
  <c r="CZ156" i="1"/>
  <c r="AI44" i="3" s="1"/>
  <c r="AF40" i="3"/>
  <c r="CR128" i="1"/>
  <c r="CR120" i="1"/>
  <c r="CR113" i="1"/>
  <c r="F65" i="16" l="1"/>
  <c r="CS153" i="1"/>
  <c r="CS110" i="1" s="1"/>
  <c r="CR181" i="1"/>
  <c r="CZ158" i="1"/>
  <c r="CZ109" i="1" s="1"/>
  <c r="CR129" i="1"/>
  <c r="CS111" i="1" l="1"/>
  <c r="CZ159" i="1"/>
  <c r="DA155" i="1" s="1"/>
  <c r="CR130" i="1"/>
  <c r="G65" i="16"/>
  <c r="E66" i="16" s="1"/>
  <c r="AI35" i="3"/>
  <c r="CS154" i="1"/>
  <c r="CT150" i="1" s="1"/>
  <c r="F66" i="16" l="1"/>
  <c r="CR182" i="1"/>
  <c r="CS120" i="1"/>
  <c r="CS113" i="1"/>
  <c r="DA156" i="1"/>
  <c r="CT151" i="1"/>
  <c r="CR131" i="1"/>
  <c r="CS128" i="1" s="1"/>
  <c r="CS181" i="1" l="1"/>
  <c r="CT153" i="1"/>
  <c r="CT110" i="1" s="1"/>
  <c r="DA158" i="1"/>
  <c r="DA109" i="1" s="1"/>
  <c r="G66" i="16"/>
  <c r="E67" i="16" s="1"/>
  <c r="CS129" i="1"/>
  <c r="F67" i="16" l="1"/>
  <c r="G67" i="16" s="1"/>
  <c r="CS130" i="1"/>
  <c r="DA159" i="1"/>
  <c r="DB155" i="1" s="1"/>
  <c r="CT111" i="1"/>
  <c r="AG36" i="3"/>
  <c r="I36" i="2"/>
  <c r="CT154" i="1"/>
  <c r="CU150" i="1" l="1"/>
  <c r="I44" i="2"/>
  <c r="I54" i="12" s="1"/>
  <c r="E68" i="16"/>
  <c r="CS182" i="1"/>
  <c r="CT120" i="1"/>
  <c r="CT113" i="1"/>
  <c r="AG26" i="3"/>
  <c r="I26" i="2"/>
  <c r="DB156" i="1"/>
  <c r="CS131" i="1"/>
  <c r="CT128" i="1" s="1"/>
  <c r="DB158" i="1" l="1"/>
  <c r="DB109" i="1" s="1"/>
  <c r="CT129" i="1"/>
  <c r="CT130" i="1" s="1"/>
  <c r="F68" i="16"/>
  <c r="CT181" i="1"/>
  <c r="I27" i="2"/>
  <c r="I48" i="12" s="1"/>
  <c r="AG27" i="3"/>
  <c r="CU151" i="1"/>
  <c r="CU153" i="1"/>
  <c r="CU110" i="1" s="1"/>
  <c r="CU154" i="1" l="1"/>
  <c r="CV150" i="1" s="1"/>
  <c r="CV151" i="1" s="1"/>
  <c r="CT182" i="1"/>
  <c r="AG39" i="3"/>
  <c r="I39" i="2"/>
  <c r="G68" i="16"/>
  <c r="E69" i="16" s="1"/>
  <c r="CT131" i="1"/>
  <c r="CU111" i="1"/>
  <c r="DB159" i="1"/>
  <c r="DC155" i="1" s="1"/>
  <c r="F69" i="16" l="1"/>
  <c r="G69" i="16" s="1"/>
  <c r="CU120" i="1"/>
  <c r="CU113" i="1"/>
  <c r="CV153" i="1"/>
  <c r="CV110" i="1" s="1"/>
  <c r="DC156" i="1"/>
  <c r="AJ44" i="3" s="1"/>
  <c r="AG40" i="3"/>
  <c r="CU128" i="1"/>
  <c r="I40" i="2"/>
  <c r="CV154" i="1" l="1"/>
  <c r="CW150" i="1" s="1"/>
  <c r="E70" i="16"/>
  <c r="F70" i="16"/>
  <c r="G70" i="16"/>
  <c r="E71" i="16" s="1"/>
  <c r="CU181" i="1"/>
  <c r="CW151" i="1"/>
  <c r="CW153" i="1" s="1"/>
  <c r="CW110" i="1" s="1"/>
  <c r="CW111" i="1" s="1"/>
  <c r="CU129" i="1"/>
  <c r="DC158" i="1"/>
  <c r="DC109" i="1" s="1"/>
  <c r="CV111" i="1"/>
  <c r="F71" i="16" l="1"/>
  <c r="G71" i="16" s="1"/>
  <c r="CV120" i="1"/>
  <c r="CV113" i="1"/>
  <c r="AH26" i="3"/>
  <c r="AH36" i="3"/>
  <c r="DC159" i="1"/>
  <c r="DD155" i="1" s="1"/>
  <c r="CW154" i="1"/>
  <c r="CX150" i="1" s="1"/>
  <c r="CU130" i="1"/>
  <c r="CU131" i="1" s="1"/>
  <c r="CV128" i="1" s="1"/>
  <c r="AJ35" i="3"/>
  <c r="CW120" i="1"/>
  <c r="CW113" i="1"/>
  <c r="CW181" i="1" s="1"/>
  <c r="CV129" i="1" l="1"/>
  <c r="CV181" i="1"/>
  <c r="AH27" i="3"/>
  <c r="CU182" i="1"/>
  <c r="CX151" i="1"/>
  <c r="DD156" i="1"/>
  <c r="DD158" i="1" s="1"/>
  <c r="DD109" i="1" s="1"/>
  <c r="E72" i="16"/>
  <c r="DD159" i="1" l="1"/>
  <c r="DE155" i="1" s="1"/>
  <c r="F72" i="16"/>
  <c r="G72" i="16" s="1"/>
  <c r="CV130" i="1"/>
  <c r="CV131" i="1" s="1"/>
  <c r="CW128" i="1" s="1"/>
  <c r="CX153" i="1"/>
  <c r="CX110" i="1" s="1"/>
  <c r="E73" i="16" l="1"/>
  <c r="CX111" i="1"/>
  <c r="CW129" i="1"/>
  <c r="CW130" i="1" s="1"/>
  <c r="CX154" i="1"/>
  <c r="CY150" i="1" s="1"/>
  <c r="DE156" i="1"/>
  <c r="CV182" i="1"/>
  <c r="CW182" i="1" l="1"/>
  <c r="AH39" i="3"/>
  <c r="CY151" i="1"/>
  <c r="DE158" i="1"/>
  <c r="DE109" i="1" s="1"/>
  <c r="CX120" i="1"/>
  <c r="CX113" i="1"/>
  <c r="CW131" i="1"/>
  <c r="F73" i="16"/>
  <c r="G73" i="16" l="1"/>
  <c r="E74" i="16" s="1"/>
  <c r="F74" i="16" s="1"/>
  <c r="G74" i="16" s="1"/>
  <c r="AH40" i="3"/>
  <c r="CX128" i="1"/>
  <c r="CY153" i="1"/>
  <c r="CY110" i="1" s="1"/>
  <c r="CX181" i="1"/>
  <c r="DE159" i="1"/>
  <c r="DF155" i="1" s="1"/>
  <c r="DF156" i="1" l="1"/>
  <c r="AK44" i="3" s="1"/>
  <c r="CY154" i="1"/>
  <c r="CZ150" i="1" s="1"/>
  <c r="CY111" i="1"/>
  <c r="E75" i="16"/>
  <c r="CX129" i="1"/>
  <c r="CX130" i="1" s="1"/>
  <c r="CX182" i="1" l="1"/>
  <c r="CX131" i="1"/>
  <c r="CY128" i="1" s="1"/>
  <c r="F75" i="16"/>
  <c r="G75" i="16" s="1"/>
  <c r="CY120" i="1"/>
  <c r="CY113" i="1"/>
  <c r="DF158" i="1"/>
  <c r="DF109" i="1" s="1"/>
  <c r="CZ151" i="1"/>
  <c r="DF159" i="1"/>
  <c r="E76" i="16" l="1"/>
  <c r="CY129" i="1"/>
  <c r="CY130" i="1" s="1"/>
  <c r="CZ153" i="1"/>
  <c r="CZ110" i="1" s="1"/>
  <c r="J35" i="2"/>
  <c r="AK35" i="3"/>
  <c r="CY181" i="1"/>
  <c r="CY182" i="1" l="1"/>
  <c r="CZ111" i="1"/>
  <c r="AI36" i="3"/>
  <c r="CY131" i="1"/>
  <c r="CZ128" i="1" s="1"/>
  <c r="F76" i="16"/>
  <c r="CZ154" i="1"/>
  <c r="DA150" i="1" s="1"/>
  <c r="CZ129" i="1" l="1"/>
  <c r="CZ120" i="1"/>
  <c r="CZ113" i="1"/>
  <c r="AI26" i="3"/>
  <c r="DA151" i="1"/>
  <c r="DA153" i="1" s="1"/>
  <c r="DA110" i="1" s="1"/>
  <c r="G76" i="16"/>
  <c r="E77" i="16" s="1"/>
  <c r="F77" i="16" l="1"/>
  <c r="G77" i="16"/>
  <c r="DA111" i="1"/>
  <c r="CZ130" i="1"/>
  <c r="CZ181" i="1"/>
  <c r="AI27" i="3"/>
  <c r="DA154" i="1"/>
  <c r="DB150" i="1" s="1"/>
  <c r="E78" i="16" l="1"/>
  <c r="F78" i="16"/>
  <c r="CZ182" i="1"/>
  <c r="AI39" i="3"/>
  <c r="DA120" i="1"/>
  <c r="DA113" i="1"/>
  <c r="CZ131" i="1"/>
  <c r="DB151" i="1"/>
  <c r="DB153" i="1" s="1"/>
  <c r="DB110" i="1" s="1"/>
  <c r="DB111" i="1" l="1"/>
  <c r="DB154" i="1"/>
  <c r="DC150" i="1" s="1"/>
  <c r="G78" i="16"/>
  <c r="E79" i="16" s="1"/>
  <c r="AI40" i="3"/>
  <c r="DA128" i="1"/>
  <c r="DA181" i="1"/>
  <c r="F79" i="16" l="1"/>
  <c r="G79" i="16" s="1"/>
  <c r="DA129" i="1"/>
  <c r="DC151" i="1"/>
  <c r="DC153" i="1" s="1"/>
  <c r="DC110" i="1" s="1"/>
  <c r="DB120" i="1"/>
  <c r="DB113" i="1"/>
  <c r="DC111" i="1" l="1"/>
  <c r="AJ36" i="3"/>
  <c r="DB181" i="1"/>
  <c r="E80" i="16"/>
  <c r="DC154" i="1"/>
  <c r="DD150" i="1" s="1"/>
  <c r="DA130" i="1"/>
  <c r="F80" i="16" l="1"/>
  <c r="G80" i="16"/>
  <c r="E81" i="16" s="1"/>
  <c r="DA182" i="1"/>
  <c r="DA131" i="1"/>
  <c r="DB128" i="1" s="1"/>
  <c r="DD151" i="1"/>
  <c r="DD153" i="1" s="1"/>
  <c r="DC120" i="1"/>
  <c r="DC113" i="1"/>
  <c r="AJ26" i="3"/>
  <c r="DD110" i="1" l="1"/>
  <c r="DD154" i="1"/>
  <c r="DE150" i="1" s="1"/>
  <c r="F81" i="16"/>
  <c r="DC181" i="1"/>
  <c r="AJ27" i="3"/>
  <c r="DB129" i="1"/>
  <c r="G81" i="16" l="1"/>
  <c r="E82" i="16" s="1"/>
  <c r="DB130" i="1"/>
  <c r="DE151" i="1"/>
  <c r="DE153" i="1" s="1"/>
  <c r="DE110" i="1" s="1"/>
  <c r="DD111" i="1"/>
  <c r="DE111" i="1" l="1"/>
  <c r="F82" i="16"/>
  <c r="G82" i="16" s="1"/>
  <c r="DE154" i="1"/>
  <c r="DF150" i="1" s="1"/>
  <c r="DB182" i="1"/>
  <c r="DD120" i="1"/>
  <c r="DD113" i="1"/>
  <c r="DB131" i="1"/>
  <c r="DC128" i="1" s="1"/>
  <c r="DF151" i="1" l="1"/>
  <c r="E83" i="16"/>
  <c r="DC129" i="1"/>
  <c r="DD181" i="1"/>
  <c r="DE120" i="1"/>
  <c r="DE113" i="1"/>
  <c r="DE181" i="1" s="1"/>
  <c r="F83" i="16" l="1"/>
  <c r="G83" i="16" s="1"/>
  <c r="E84" i="16" s="1"/>
  <c r="DF153" i="1"/>
  <c r="DF110" i="1" s="1"/>
  <c r="DC130" i="1"/>
  <c r="F84" i="16" l="1"/>
  <c r="G84" i="16"/>
  <c r="E85" i="16" s="1"/>
  <c r="DC182" i="1"/>
  <c r="AJ39" i="3"/>
  <c r="DF111" i="1"/>
  <c r="AK36" i="3"/>
  <c r="J36" i="2"/>
  <c r="DF154" i="1"/>
  <c r="J44" i="2" s="1"/>
  <c r="DC131" i="1"/>
  <c r="F85" i="16" l="1"/>
  <c r="DF120" i="1"/>
  <c r="DF113" i="1"/>
  <c r="AK26" i="3"/>
  <c r="J26" i="2"/>
  <c r="AJ40" i="3"/>
  <c r="DD128" i="1"/>
  <c r="G85" i="16" l="1"/>
  <c r="E86" i="16" s="1"/>
  <c r="DF181" i="1"/>
  <c r="AK27" i="3"/>
  <c r="J27" i="2"/>
  <c r="DD129" i="1"/>
  <c r="F86" i="16" l="1"/>
  <c r="DD130" i="1"/>
  <c r="DD182" i="1" l="1"/>
  <c r="G86" i="16"/>
  <c r="E87" i="16" s="1"/>
  <c r="DD131" i="1"/>
  <c r="DE128" i="1" s="1"/>
  <c r="F87" i="16" l="1"/>
  <c r="G87" i="16" s="1"/>
  <c r="DE129" i="1"/>
  <c r="DE130" i="1" s="1"/>
  <c r="DE182" i="1" l="1"/>
  <c r="DE131" i="1"/>
  <c r="DF128" i="1" s="1"/>
  <c r="E88" i="16"/>
  <c r="DF129" i="1" l="1"/>
  <c r="F88" i="16"/>
  <c r="G88" i="16" s="1"/>
  <c r="E89" i="16" s="1"/>
  <c r="F89" i="16" l="1"/>
  <c r="DF130" i="1"/>
  <c r="G89" i="16" l="1"/>
  <c r="E90" i="16" s="1"/>
  <c r="DF182" i="1"/>
  <c r="J39" i="2"/>
  <c r="AK39" i="3"/>
  <c r="DF131" i="1"/>
  <c r="F90" i="16" l="1"/>
  <c r="G90" i="16"/>
  <c r="AK40" i="3"/>
  <c r="J40" i="2"/>
  <c r="E91" i="16" l="1"/>
  <c r="F91" i="16"/>
  <c r="G91" i="16" s="1"/>
  <c r="E92" i="16" l="1"/>
  <c r="F92" i="16" l="1"/>
  <c r="F93" i="16" s="1"/>
  <c r="C16" i="17" s="1"/>
  <c r="C30" i="17" l="1"/>
  <c r="C17" i="17"/>
  <c r="C31" i="17" s="1"/>
  <c r="D16" i="17"/>
  <c r="G92" i="16"/>
  <c r="G93" i="16" s="1"/>
  <c r="D30" i="17" l="1"/>
  <c r="D17" i="17"/>
  <c r="D31" i="17" s="1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9" i="2"/>
  <c r="C29" i="2"/>
  <c r="D29" i="2"/>
  <c r="E29" i="2"/>
  <c r="F29" i="2"/>
  <c r="G29" i="2"/>
  <c r="H29" i="2"/>
  <c r="I29" i="2"/>
  <c r="J2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J42" i="2"/>
  <c r="B48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I5" i="6"/>
  <c r="K5" i="6"/>
  <c r="L5" i="6"/>
  <c r="I6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I11" i="6"/>
  <c r="K11" i="6"/>
  <c r="L11" i="6"/>
  <c r="I12" i="6"/>
  <c r="K12" i="6"/>
  <c r="L12" i="6"/>
  <c r="I13" i="6"/>
  <c r="K13" i="6"/>
  <c r="L13" i="6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BP16" i="18"/>
  <c r="BQ16" i="18"/>
  <c r="BR16" i="18"/>
  <c r="BS16" i="18"/>
  <c r="BT16" i="18"/>
  <c r="BU16" i="18"/>
  <c r="BV16" i="18"/>
  <c r="BW16" i="18"/>
  <c r="BX16" i="18"/>
  <c r="BY16" i="18"/>
  <c r="BZ16" i="18"/>
  <c r="CA16" i="18"/>
  <c r="CB16" i="18"/>
  <c r="CC16" i="18"/>
  <c r="CD16" i="18"/>
  <c r="CE16" i="18"/>
  <c r="CF16" i="18"/>
  <c r="CG16" i="18"/>
  <c r="CH16" i="18"/>
  <c r="CI16" i="18"/>
  <c r="CJ16" i="18"/>
  <c r="CK16" i="18"/>
  <c r="CL16" i="18"/>
  <c r="CM16" i="18"/>
  <c r="CN16" i="18"/>
  <c r="CO16" i="18"/>
  <c r="CP16" i="18"/>
  <c r="CQ16" i="18"/>
  <c r="CR16" i="18"/>
  <c r="CS16" i="18"/>
  <c r="CT16" i="18"/>
  <c r="CU16" i="18"/>
  <c r="CV16" i="18"/>
  <c r="CW16" i="18"/>
  <c r="CX16" i="18"/>
  <c r="CY16" i="18"/>
  <c r="CZ16" i="18"/>
  <c r="DA16" i="18"/>
  <c r="DB16" i="18"/>
  <c r="DC16" i="18"/>
  <c r="DD16" i="18"/>
  <c r="DE16" i="18"/>
  <c r="DF16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BP18" i="18"/>
  <c r="BQ18" i="18"/>
  <c r="BR18" i="18"/>
  <c r="BS18" i="18"/>
  <c r="BT18" i="18"/>
  <c r="BU18" i="18"/>
  <c r="BV18" i="18"/>
  <c r="BW18" i="18"/>
  <c r="BX18" i="18"/>
  <c r="BY18" i="18"/>
  <c r="BZ18" i="18"/>
  <c r="CA18" i="18"/>
  <c r="CB18" i="18"/>
  <c r="CC18" i="18"/>
  <c r="CD18" i="18"/>
  <c r="CE18" i="18"/>
  <c r="CF18" i="18"/>
  <c r="CG18" i="18"/>
  <c r="CH18" i="18"/>
  <c r="CI18" i="18"/>
  <c r="CJ18" i="18"/>
  <c r="CK18" i="18"/>
  <c r="CL18" i="18"/>
  <c r="CM18" i="18"/>
  <c r="CN18" i="18"/>
  <c r="CO18" i="18"/>
  <c r="CP18" i="18"/>
  <c r="CQ18" i="18"/>
  <c r="CR18" i="18"/>
  <c r="CS18" i="18"/>
  <c r="CT18" i="18"/>
  <c r="CU18" i="18"/>
  <c r="CV18" i="18"/>
  <c r="CW18" i="18"/>
  <c r="CX18" i="18"/>
  <c r="CY18" i="18"/>
  <c r="CZ18" i="18"/>
  <c r="DA18" i="18"/>
  <c r="DB18" i="18"/>
  <c r="DC18" i="18"/>
  <c r="DD18" i="18"/>
  <c r="DE18" i="18"/>
  <c r="DF18" i="18"/>
  <c r="K26" i="18"/>
  <c r="L26" i="18"/>
  <c r="O26" i="18"/>
  <c r="P26" i="18"/>
  <c r="Q26" i="18"/>
  <c r="K27" i="18"/>
  <c r="L27" i="18"/>
  <c r="O27" i="18"/>
  <c r="P27" i="18"/>
  <c r="Q27" i="18"/>
  <c r="K28" i="18"/>
  <c r="L28" i="18"/>
  <c r="O28" i="18"/>
  <c r="P28" i="18"/>
  <c r="Q28" i="18"/>
  <c r="K29" i="18"/>
  <c r="L29" i="18"/>
  <c r="O29" i="18"/>
  <c r="P29" i="18"/>
  <c r="Q29" i="18"/>
  <c r="K33" i="18"/>
  <c r="L33" i="18"/>
  <c r="O33" i="18"/>
  <c r="P33" i="18"/>
  <c r="Q33" i="18"/>
  <c r="K35" i="18"/>
  <c r="L35" i="18"/>
  <c r="O35" i="18"/>
  <c r="P35" i="18"/>
  <c r="Q35" i="18"/>
  <c r="K36" i="18"/>
  <c r="L36" i="18"/>
  <c r="O36" i="18"/>
  <c r="P36" i="18"/>
  <c r="Q36" i="18"/>
  <c r="K37" i="18"/>
  <c r="L37" i="18"/>
  <c r="O37" i="18"/>
  <c r="P37" i="18"/>
  <c r="Q37" i="18"/>
  <c r="K38" i="18"/>
  <c r="L38" i="18"/>
  <c r="O38" i="18"/>
  <c r="P38" i="18"/>
  <c r="Q38" i="18"/>
  <c r="K39" i="18"/>
  <c r="L39" i="18"/>
  <c r="O39" i="18"/>
  <c r="P39" i="18"/>
  <c r="Q39" i="18"/>
  <c r="K40" i="18"/>
  <c r="L40" i="18"/>
  <c r="O40" i="18"/>
  <c r="P40" i="18"/>
  <c r="Q40" i="18"/>
  <c r="K43" i="18"/>
  <c r="L43" i="18"/>
  <c r="O43" i="18"/>
  <c r="P43" i="18"/>
  <c r="Q43" i="18"/>
  <c r="K46" i="18"/>
  <c r="L46" i="18"/>
  <c r="O46" i="18"/>
  <c r="P46" i="18"/>
  <c r="Q46" i="18"/>
  <c r="K47" i="18"/>
  <c r="L47" i="18"/>
  <c r="O47" i="18"/>
  <c r="P47" i="18"/>
  <c r="Q47" i="18"/>
  <c r="K48" i="18"/>
  <c r="L48" i="18"/>
  <c r="O48" i="18"/>
  <c r="P48" i="18"/>
  <c r="Q48" i="18"/>
  <c r="K49" i="18"/>
  <c r="L49" i="18"/>
  <c r="O49" i="18"/>
  <c r="P49" i="18"/>
  <c r="Q49" i="18"/>
  <c r="K50" i="18"/>
  <c r="L50" i="18"/>
  <c r="O50" i="18"/>
  <c r="P50" i="18"/>
  <c r="Q50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BP53" i="18"/>
  <c r="BQ53" i="18"/>
  <c r="BR53" i="18"/>
  <c r="BS53" i="18"/>
  <c r="BT53" i="18"/>
  <c r="BU53" i="18"/>
  <c r="BV53" i="18"/>
  <c r="BW53" i="18"/>
  <c r="BX53" i="18"/>
  <c r="BY53" i="18"/>
  <c r="BZ53" i="18"/>
  <c r="CA53" i="18"/>
  <c r="CB53" i="18"/>
  <c r="CC53" i="18"/>
  <c r="CD53" i="18"/>
  <c r="CE53" i="18"/>
  <c r="CF53" i="18"/>
  <c r="CG53" i="18"/>
  <c r="CH53" i="18"/>
  <c r="CI53" i="18"/>
  <c r="CJ53" i="18"/>
  <c r="CK53" i="18"/>
  <c r="CL53" i="18"/>
  <c r="CM53" i="18"/>
  <c r="CN53" i="18"/>
  <c r="CO53" i="18"/>
  <c r="CP53" i="18"/>
  <c r="CQ53" i="18"/>
  <c r="CR53" i="18"/>
  <c r="CS53" i="18"/>
  <c r="CT53" i="18"/>
  <c r="CU53" i="18"/>
  <c r="CV53" i="18"/>
  <c r="CW53" i="18"/>
  <c r="CX53" i="18"/>
  <c r="CY53" i="18"/>
  <c r="CZ53" i="18"/>
  <c r="DA53" i="18"/>
  <c r="DB53" i="18"/>
  <c r="DC53" i="18"/>
  <c r="DD53" i="18"/>
  <c r="DE53" i="18"/>
  <c r="DF53" i="18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P136" i="1"/>
  <c r="AB136" i="1"/>
  <c r="AN136" i="1"/>
  <c r="AZ136" i="1"/>
  <c r="BL136" i="1"/>
  <c r="BX136" i="1"/>
  <c r="CJ136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P183" i="1"/>
  <c r="AB183" i="1"/>
  <c r="AN183" i="1"/>
  <c r="AZ183" i="1"/>
  <c r="BL183" i="1"/>
  <c r="BX183" i="1"/>
  <c r="CJ183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Q189" i="1"/>
  <c r="AC189" i="1"/>
  <c r="AO189" i="1"/>
  <c r="BA189" i="1"/>
  <c r="BM189" i="1"/>
  <c r="BY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F41" i="3"/>
  <c r="J41" i="3"/>
  <c r="N41" i="3"/>
  <c r="R41" i="3"/>
  <c r="V41" i="3"/>
  <c r="Z41" i="3"/>
  <c r="AD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F50" i="3"/>
  <c r="J50" i="3"/>
  <c r="N50" i="3"/>
  <c r="R50" i="3"/>
  <c r="V50" i="3"/>
  <c r="Z50" i="3"/>
  <c r="AD50" i="3"/>
  <c r="AE50" i="3"/>
  <c r="AF50" i="3"/>
  <c r="AG50" i="3"/>
  <c r="AH50" i="3"/>
  <c r="AI50" i="3"/>
  <c r="AJ50" i="3"/>
  <c r="AK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B43" i="12"/>
  <c r="C43" i="12"/>
  <c r="D43" i="12"/>
  <c r="E43" i="12"/>
  <c r="F43" i="12"/>
  <c r="G43" i="12"/>
  <c r="H43" i="12"/>
  <c r="I43" i="12"/>
  <c r="B45" i="12"/>
  <c r="C45" i="12"/>
  <c r="D45" i="12"/>
  <c r="E45" i="12"/>
  <c r="F45" i="12"/>
  <c r="G45" i="12"/>
  <c r="H45" i="12"/>
  <c r="I45" i="12"/>
  <c r="B50" i="12"/>
  <c r="C50" i="12"/>
  <c r="D50" i="12"/>
  <c r="E50" i="12"/>
  <c r="F50" i="12"/>
  <c r="G50" i="12"/>
  <c r="H50" i="12"/>
  <c r="I50" i="12"/>
  <c r="C55" i="12"/>
  <c r="D55" i="12"/>
  <c r="E55" i="12"/>
  <c r="F55" i="12"/>
  <c r="G55" i="12"/>
  <c r="H55" i="12"/>
  <c r="I55" i="12"/>
  <c r="B72" i="12"/>
  <c r="C72" i="12"/>
  <c r="D72" i="12"/>
  <c r="E72" i="12"/>
  <c r="F72" i="12"/>
  <c r="B100" i="12"/>
  <c r="C100" i="12"/>
  <c r="D100" i="12"/>
  <c r="E100" i="12"/>
  <c r="B102" i="12"/>
  <c r="C102" i="12"/>
  <c r="D102" i="12"/>
  <c r="E102" i="12"/>
  <c r="B103" i="12"/>
  <c r="C103" i="12"/>
  <c r="D103" i="12"/>
  <c r="E103" i="1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<sst xmlns="http://schemas.openxmlformats.org/spreadsheetml/2006/main" count="1933" uniqueCount="881">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</sst>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.00_);_(\$* \(#,##0.00\);_(\$* \-??_);_(@_)"/>
    <numFmt numFmtId="172" formatCode="_(\$* #,##0_);_(\$* \(#,##0\);_(\$* \-_);_(@_)"/>
    <numFmt numFmtId="173" formatCode="\$#,##0"/>
    <numFmt numFmtId="174" formatCode="0.0%"/>
    <numFmt numFmtId="175" formatCode="0.0000"/>
    <numFmt numFmtId="176" formatCode="[$$-409]#,##0.00;[Red]\-[$$-409]#,##0.00"/>
    <numFmt numFmtId="177" formatCode="_(\$* #,##0_);_(\$* \(#,##0\);_(\$* \-_?_?_);_(@_)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2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2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2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2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3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3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3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3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4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2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5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4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7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1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6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/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</v>
      </c>
      <c r="AG5" s="9"/>
      <c r="AH5" s="9"/>
      <c r="AI5" s="9"/>
      <c r="AJ5" s="9" t="str">
        <f>IF(Projects!$G$22="Yes",Projects!$A$22,"")</f>
        <v>BD-06</v>
      </c>
      <c r="AK5" s="9"/>
      <c r="AL5" s="9"/>
      <c r="AM5" s="9" t="str">
        <f>IF(Projects!$G$23="Yes",Projects!$A$23,"")</f>
        <v>BD-07</v>
      </c>
      <c r="AN5" s="9"/>
      <c r="AO5" s="9"/>
      <c r="AP5" s="9" t="str">
        <f>IF(Projects!$G$24="Yes",Projects!$A$24,"")</f>
        <v>BD-08</v>
      </c>
      <c r="AQ5" s="9"/>
      <c r="AR5" s="9"/>
      <c r="AS5" s="9" t="str">
        <f>IF(Projects!$G$25="Yes",Projects!$A$25,"")</f>
        <v>BD-09</v>
      </c>
      <c r="AT5" s="9"/>
      <c r="AU5" s="9" t="str">
        <f>IF(Projects!$G$26="Yes",Projects!$A$26,"")</f>
        <v/>
      </c>
      <c r="AV5" s="9"/>
      <c r="AW5" s="9" t="str">
        <f>IF(Projects!$G$27="Yes",Projects!$A$27,"")</f>
        <v/>
      </c>
      <c r="AX5" s="9"/>
      <c r="AY5" s="9" t="str">
        <f>IF(Projects!$G$28="Yes",Projects!$A$28,"")</f>
        <v/>
      </c>
      <c r="AZ5" s="9"/>
      <c r="BA5" s="9" t="str">
        <f>IF(Projects!$G$29="Yes",Projects!$A$29,"")</f>
        <v>BD-13</v>
      </c>
      <c r="BB5" s="9"/>
      <c r="BC5" s="9" t="str">
        <f>IF(Projects!$G$30="Yes",Projects!$A$30,"")</f>
        <v/>
      </c>
      <c r="BD5" s="9"/>
      <c r="BE5" s="9" t="str">
        <f>IF(Projects!$G$31="Yes",Projects!$A$31,"")</f>
        <v>BD-15</v>
      </c>
      <c r="BF5" s="9"/>
      <c r="BG5" s="9" t="str">
        <f>IF(Projects!$G$32="Yes",Projects!$A$32,"")</f>
        <v>BD-16</v>
      </c>
      <c r="BH5" s="9"/>
      <c r="BI5" s="9" t="str">
        <f>IF(Projects!$G$33="Yes",Projects!$A$33,"")</f>
        <v>BD-17</v>
      </c>
      <c r="BJ5" s="9"/>
      <c r="BK5" s="9" t="str">
        <f>IF(Projects!$G$34="Yes",Projects!$A$34,"")</f>
        <v>BD-18</v>
      </c>
      <c r="BL5" s="9"/>
      <c r="BM5" s="9" t="str">
        <f>IF(Projects!$G$35="Yes",Projects!$A$35,"")</f>
        <v>BD-19</v>
      </c>
      <c r="BN5" s="9"/>
      <c r="BO5" s="9" t="str">
        <f>IF(Projects!$G$36="Yes",Projects!$A$36,"")</f>
        <v>BD-20</v>
      </c>
      <c r="BP5" s="9"/>
      <c r="BQ5" s="9" t="str">
        <f>IF(Projects!$G$37="Yes",Projects!$A$37,"")</f>
        <v/>
      </c>
      <c r="BR5" s="9"/>
      <c r="BS5" s="9" t="str">
        <f>IF(Projects!$G$38="Yes",Projects!$A$38,"")</f>
        <v/>
      </c>
      <c r="BT5" s="9"/>
      <c r="BU5" s="9" t="str">
        <f>IF(Projects!$G$39="Yes",Projects!$A$39,"")</f>
        <v>BD-23</v>
      </c>
      <c r="BV5" s="9"/>
      <c r="BW5" s="9" t="str">
        <f>IF(Projects!$G$40="Yes",Projects!$A$40,"")</f>
        <v/>
      </c>
      <c r="BX5" s="9"/>
      <c r="BY5" s="9" t="str">
        <f>IF(Projects!$G$41="Yes",Projects!$A$41,"")</f>
        <v/>
      </c>
      <c r="BZ5" s="9"/>
      <c r="CA5" s="9" t="str">
        <f>IF(Projects!$G$42="Yes",Projects!$A$42,"")</f>
        <v>BD-26</v>
      </c>
      <c r="CB5" s="9"/>
      <c r="CC5" s="9" t="str">
        <f>IF(Projects!$G$43="Yes",Projects!$A$43,"")</f>
        <v>BD-27</v>
      </c>
      <c r="CD5" s="9"/>
      <c r="CE5" s="9" t="str">
        <f>IF(Projects!$G$44="Yes",Projects!$A$44,"")</f>
        <v>BD-28</v>
      </c>
      <c r="CF5" s="9"/>
      <c r="CG5" s="9" t="str">
        <f>IF(Projects!$G$45="Yes",Projects!$A$45,"")</f>
        <v>BD-29</v>
      </c>
      <c r="CH5" s="9"/>
      <c r="CI5" s="9" t="str">
        <f>IF(Projects!$G$46="Yes",Projects!$A$46,"")</f>
        <v>BD-30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5359200.3904109998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4985653.1301839994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4328879.6518399995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4254502.3354639998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3437241.436803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3482913.0020099999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3510945.612952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3919544.4714789996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4007553.2097709998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4086946.3298230004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4552259.4702150002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4697457.1144420002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4828912.4738270007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5195209.8332779994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5416130.5343899997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5600567.1206259998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6212940.7452060003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6399484.4798999997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6524524.6968099996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5949960.3662160002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6015560.1974160001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5987850.79244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5866752.3365679998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5656593.4975039996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5763733.7800079994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5498712.1712640002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4873771.3038240001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4602032.8741359999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4774958.1601200001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4247723.6665359996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4502153.1249839999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4441918.0753760003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4400415.9298320003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3938139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4589958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4459140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5145987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5456391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6166941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6423336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6590868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6660939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6628869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6180102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6496329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6345600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6114504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5438307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5171064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4534929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4721739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4190844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4427067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3961002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4347516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4092561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4682844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4493976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5129856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5398977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5602041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5727156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5765268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5334108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5273190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5108706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4850157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4512030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4112652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3295551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2921964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2219661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1906701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1285878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1069536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491415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397755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331511.74783410208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378380.99707110209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284642.49859710207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374733.90903103538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374733.90903103538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374733.90903103538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374733.90903103538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499470.95637978544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368427.02779660828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516227.74680460832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326416.15575820836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326416.15575820836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380918.5920574583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353813.44610201661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353813.44610201661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353813.44610201661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415728.94610201661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415728.94610201661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571435.31820951658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317114.91043393337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317114.91043393337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317114.91043393337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317114.91043393337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317114.91043393337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368711.16043393331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420307.41043393331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317114.91043393337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317114.91043393337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430626.66043393331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327434.16043393331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379030.41043393331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440945.91043393331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510960.75585593336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278619.75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402450.75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278619.75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330216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330216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392131.5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392131.5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392131.5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392131.5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443727.75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340535.25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402450.75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402450.75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464366.25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340535.25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392131.49999999994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288939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402450.75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299258.25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412770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288939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392131.49999999994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288939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412770.00000000006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288939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340535.25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340535.25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340535.25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340535.25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402450.75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278619.75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278619.75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278619.75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278619.75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278619.75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340535.25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216704.25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268300.5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165108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216704.25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113511.74999999999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175427.25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51596.249999999985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103192.5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248632.60616684833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283784.37277244835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213480.83956124831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281049.06999586168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281049.06999586168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281049.06999586168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281049.06999586168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374601.40221486171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276318.93198915332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387168.93413955334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244810.93062723335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244810.93062723335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285687.55979063333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265358.79882374662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265358.79882374662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265358.79882374662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311795.19882374664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311795.19882374664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428574.41206974664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237835.03043461335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237835.03043461335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237835.03043461335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237835.03043461335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237835.03043461335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276532.03043461335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315229.03043461335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237835.03043461335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237835.03043461335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322968.43043461331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245574.43043461331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284271.43043461331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330707.83043461334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383218.71006821335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208963.8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301836.59999999998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208963.8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247660.79999999999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247660.79999999999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294097.2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294097.2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294097.2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294097.2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332794.2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255400.19999999998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301836.59999999998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301836.59999999998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348273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255400.19999999998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294097.19999999995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216703.19999999998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301836.59999999998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224442.59999999998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309576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216703.19999999998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294097.19999999995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216703.2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309576.00000000006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216703.19999999998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255400.19999999998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255400.19999999998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255400.19999999998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255400.19999999998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301836.59999999998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208963.8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208963.8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208963.8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208963.8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208963.8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255400.19999999998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162527.4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201224.4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123830.39999999999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162527.4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85133.4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131569.79999999999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38696.999999999993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77394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4779056.0364100495</v>
      </c>
      <c r="AD14" s="3">
        <f t="shared" si="0"/>
        <v>4323487.7603404485</v>
      </c>
      <c r="AE14" s="3">
        <f t="shared" si="0"/>
        <v>3830756.313681649</v>
      </c>
      <c r="AF14" s="3">
        <f t="shared" si="0"/>
        <v>3598719.3564371029</v>
      </c>
      <c r="AG14" s="3">
        <f t="shared" si="0"/>
        <v>2781458.4577761032</v>
      </c>
      <c r="AH14" s="3">
        <f t="shared" si="0"/>
        <v>2827130.0229831031</v>
      </c>
      <c r="AI14" s="3">
        <f t="shared" ref="AI14:BN14" si="1">AI8-AI10-AI12</f>
        <v>2855162.6339251031</v>
      </c>
      <c r="AJ14" s="3">
        <f t="shared" si="1"/>
        <v>3045472.1128843529</v>
      </c>
      <c r="AK14" s="3">
        <f t="shared" si="1"/>
        <v>3362807.2499852381</v>
      </c>
      <c r="AL14" s="3">
        <f t="shared" si="1"/>
        <v>3183549.6488788384</v>
      </c>
      <c r="AM14" s="3">
        <f t="shared" si="1"/>
        <v>3981032.3838295583</v>
      </c>
      <c r="AN14" s="3">
        <f t="shared" si="1"/>
        <v>4126230.0280565582</v>
      </c>
      <c r="AO14" s="3">
        <f t="shared" si="1"/>
        <v>4162306.3219789094</v>
      </c>
      <c r="AP14" s="3">
        <f t="shared" si="1"/>
        <v>4576037.588352236</v>
      </c>
      <c r="AQ14" s="3">
        <f t="shared" si="1"/>
        <v>4796958.2894642362</v>
      </c>
      <c r="AR14" s="3">
        <f t="shared" si="1"/>
        <v>4981394.8757002363</v>
      </c>
      <c r="AS14" s="3">
        <f t="shared" si="1"/>
        <v>5485416.6002802374</v>
      </c>
      <c r="AT14" s="3">
        <f t="shared" si="1"/>
        <v>5671960.3349742368</v>
      </c>
      <c r="AU14" s="3">
        <f t="shared" si="1"/>
        <v>5524514.9665307365</v>
      </c>
      <c r="AV14" s="3">
        <f t="shared" si="1"/>
        <v>5395010.4253474539</v>
      </c>
      <c r="AW14" s="3">
        <f t="shared" si="1"/>
        <v>5460610.2565474538</v>
      </c>
      <c r="AX14" s="3">
        <f t="shared" si="1"/>
        <v>5432900.8515714537</v>
      </c>
      <c r="AY14" s="3">
        <f t="shared" si="1"/>
        <v>5311802.3956994535</v>
      </c>
      <c r="AZ14" s="3">
        <f t="shared" si="1"/>
        <v>5101643.5566354534</v>
      </c>
      <c r="BA14" s="3">
        <f t="shared" si="1"/>
        <v>5118490.5891394531</v>
      </c>
      <c r="BB14" s="3">
        <f t="shared" si="1"/>
        <v>4763175.730395454</v>
      </c>
      <c r="BC14" s="3">
        <f t="shared" si="1"/>
        <v>4318821.3629554538</v>
      </c>
      <c r="BD14" s="3">
        <f t="shared" si="1"/>
        <v>4047082.9332674537</v>
      </c>
      <c r="BE14" s="3">
        <f t="shared" si="1"/>
        <v>4021363.0692514535</v>
      </c>
      <c r="BF14" s="3">
        <f t="shared" si="1"/>
        <v>3674715.075667453</v>
      </c>
      <c r="BG14" s="3">
        <f t="shared" si="1"/>
        <v>3838851.2841154533</v>
      </c>
      <c r="BH14" s="3">
        <f t="shared" si="1"/>
        <v>3670264.3345074537</v>
      </c>
      <c r="BI14" s="3">
        <f t="shared" si="1"/>
        <v>3506236.4639078537</v>
      </c>
      <c r="BJ14" s="3">
        <f t="shared" si="1"/>
        <v>3450555.45</v>
      </c>
      <c r="BK14" s="3">
        <f t="shared" si="1"/>
        <v>3885670.65</v>
      </c>
      <c r="BL14" s="3">
        <f t="shared" si="1"/>
        <v>3971556.45</v>
      </c>
      <c r="BM14" s="3">
        <f t="shared" si="1"/>
        <v>4568110.2</v>
      </c>
      <c r="BN14" s="3">
        <f t="shared" si="1"/>
        <v>4878514.2</v>
      </c>
      <c r="BO14" s="3">
        <f t="shared" ref="BO14:CT14" si="2">BO8-BO10-BO12</f>
        <v>5480712.2999999998</v>
      </c>
      <c r="BP14" s="3">
        <f t="shared" si="2"/>
        <v>5737107.2999999998</v>
      </c>
      <c r="BQ14" s="3">
        <f t="shared" si="2"/>
        <v>5904639.2999999998</v>
      </c>
      <c r="BR14" s="3">
        <f t="shared" si="2"/>
        <v>5974710.2999999998</v>
      </c>
      <c r="BS14" s="3">
        <f t="shared" si="2"/>
        <v>5852347.0499999998</v>
      </c>
      <c r="BT14" s="3">
        <f t="shared" si="2"/>
        <v>5584166.5499999998</v>
      </c>
      <c r="BU14" s="3">
        <f t="shared" si="2"/>
        <v>5792041.6500000004</v>
      </c>
      <c r="BV14" s="3">
        <f t="shared" si="2"/>
        <v>5641312.6500000004</v>
      </c>
      <c r="BW14" s="3">
        <f t="shared" si="2"/>
        <v>5301864.75</v>
      </c>
      <c r="BX14" s="3">
        <f t="shared" si="2"/>
        <v>4842371.55</v>
      </c>
      <c r="BY14" s="3">
        <f t="shared" si="2"/>
        <v>4484835.3</v>
      </c>
      <c r="BZ14" s="3">
        <f t="shared" si="2"/>
        <v>4029286.8</v>
      </c>
      <c r="CA14" s="3">
        <f t="shared" si="2"/>
        <v>4017451.65</v>
      </c>
      <c r="CB14" s="3">
        <f t="shared" si="2"/>
        <v>3667143.15</v>
      </c>
      <c r="CC14" s="3">
        <f t="shared" si="2"/>
        <v>3704721</v>
      </c>
      <c r="CD14" s="3">
        <f t="shared" si="2"/>
        <v>3455359.8</v>
      </c>
      <c r="CE14" s="3">
        <f t="shared" si="2"/>
        <v>3661287.3</v>
      </c>
      <c r="CF14" s="3">
        <f t="shared" si="2"/>
        <v>3586918.8</v>
      </c>
      <c r="CG14" s="3">
        <f t="shared" si="2"/>
        <v>3960498</v>
      </c>
      <c r="CH14" s="3">
        <f t="shared" si="2"/>
        <v>3988333.8</v>
      </c>
      <c r="CI14" s="3">
        <f t="shared" si="2"/>
        <v>4533920.55</v>
      </c>
      <c r="CJ14" s="3">
        <f t="shared" si="2"/>
        <v>4803041.55</v>
      </c>
      <c r="CK14" s="3">
        <f t="shared" si="2"/>
        <v>5006105.55</v>
      </c>
      <c r="CL14" s="3">
        <f t="shared" si="2"/>
        <v>5131220.55</v>
      </c>
      <c r="CM14" s="3">
        <f t="shared" si="2"/>
        <v>5060980.6500000004</v>
      </c>
      <c r="CN14" s="3">
        <f t="shared" si="2"/>
        <v>4846524.45</v>
      </c>
      <c r="CO14" s="3">
        <f t="shared" si="2"/>
        <v>4785606.45</v>
      </c>
      <c r="CP14" s="3">
        <f t="shared" si="2"/>
        <v>4621122.45</v>
      </c>
      <c r="CQ14" s="3">
        <f t="shared" si="2"/>
        <v>4362573.45</v>
      </c>
      <c r="CR14" s="3">
        <f t="shared" si="2"/>
        <v>4024446.45</v>
      </c>
      <c r="CS14" s="3">
        <f t="shared" si="2"/>
        <v>3516716.55</v>
      </c>
      <c r="CT14" s="3">
        <f t="shared" si="2"/>
        <v>2916319.35</v>
      </c>
      <c r="CU14" s="3">
        <f t="shared" ref="CU14:DF14" si="3">CU8-CU10-CU12</f>
        <v>2452439.1</v>
      </c>
      <c r="CV14" s="3">
        <f t="shared" si="3"/>
        <v>1930722.6</v>
      </c>
      <c r="CW14" s="3">
        <f t="shared" si="3"/>
        <v>1527469.35</v>
      </c>
      <c r="CX14" s="3">
        <f t="shared" si="3"/>
        <v>1087232.8500000001</v>
      </c>
      <c r="CY14" s="3">
        <f t="shared" si="3"/>
        <v>762538.95</v>
      </c>
      <c r="CZ14" s="3">
        <f t="shared" si="3"/>
        <v>401121.75</v>
      </c>
      <c r="DA14" s="3">
        <f t="shared" si="3"/>
        <v>217168.5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-4779056.0364100495</v>
      </c>
      <c r="AD15" s="3">
        <f>IF(ISBLANK(Actuals!AD13),-AD14,Actuals!AD13)</f>
        <v>-4323487.7603404485</v>
      </c>
      <c r="AE15" s="3">
        <f>IF(ISBLANK(Actuals!AE13),-AE14,Actuals!AE13)</f>
        <v>-3830756.313681649</v>
      </c>
      <c r="AF15" s="3">
        <f>IF(ISBLANK(Actuals!AF13),-AF14,Actuals!AF13)</f>
        <v>-3598719.3564371029</v>
      </c>
      <c r="AG15" s="3">
        <f>IF(ISBLANK(Actuals!AG13),-AG14,Actuals!AG13)</f>
        <v>-2781458.4577761032</v>
      </c>
      <c r="AH15" s="3">
        <f>IF(ISBLANK(Actuals!AH13),-AH14,Actuals!AH13)</f>
        <v>-2827130.0229831031</v>
      </c>
      <c r="AI15" s="3">
        <f>IF(ISBLANK(Actuals!AI13),-AI14,Actuals!AI13)</f>
        <v>-2855162.6339251031</v>
      </c>
      <c r="AJ15" s="3">
        <f>IF(ISBLANK(Actuals!AJ13),-AJ14,Actuals!AJ13)</f>
        <v>-3045472.1128843529</v>
      </c>
      <c r="AK15" s="3">
        <f>IF(ISBLANK(Actuals!AK13),-AK14,Actuals!AK13)</f>
        <v>-3362807.2499852381</v>
      </c>
      <c r="AL15" s="3">
        <f>IF(ISBLANK(Actuals!AL13),-AL14,Actuals!AL13)</f>
        <v>-3183549.6488788384</v>
      </c>
      <c r="AM15" s="3">
        <f>IF(ISBLANK(Actuals!AM13),-AM14,Actuals!AM13)</f>
        <v>-3981032.3838295583</v>
      </c>
      <c r="AN15" s="3">
        <f>IF(ISBLANK(Actuals!AN13),-AN14,Actuals!AN13)</f>
        <v>-4126230.0280565582</v>
      </c>
      <c r="AO15" s="3">
        <f>IF(ISBLANK(Actuals!AO13),-AO14,Actuals!AO13)</f>
        <v>-4162306.3219789094</v>
      </c>
      <c r="AP15" s="3">
        <f>IF(ISBLANK(Actuals!AP13),-AP14,Actuals!AP13)</f>
        <v>-4576037.588352236</v>
      </c>
      <c r="AQ15" s="3">
        <f>IF(ISBLANK(Actuals!AQ13),-AQ14,Actuals!AQ13)</f>
        <v>-4796958.2894642362</v>
      </c>
      <c r="AR15" s="3">
        <f>IF(ISBLANK(Actuals!AR13),-AR14,Actuals!AR13)</f>
        <v>-4981394.8757002363</v>
      </c>
      <c r="AS15" s="3">
        <f>IF(ISBLANK(Actuals!AS13),-AS14,Actuals!AS13)</f>
        <v>-5485416.6002802374</v>
      </c>
      <c r="AT15" s="3">
        <f>IF(ISBLANK(Actuals!AT13),-AT14,Actuals!AT13)</f>
        <v>-5671960.3349742368</v>
      </c>
      <c r="AU15" s="3">
        <f>IF(ISBLANK(Actuals!AU13),-AU14,Actuals!AU13)</f>
        <v>-5524514.9665307365</v>
      </c>
      <c r="AV15" s="3">
        <f>IF(ISBLANK(Actuals!AV13),-AV14,Actuals!AV13)</f>
        <v>-5395010.4253474539</v>
      </c>
      <c r="AW15" s="3">
        <f>IF(ISBLANK(Actuals!AW13),-AW14,Actuals!AW13)</f>
        <v>-5460610.2565474538</v>
      </c>
      <c r="AX15" s="3">
        <f>IF(ISBLANK(Actuals!AX13),-AX14,Actuals!AX13)</f>
        <v>-5432900.8515714537</v>
      </c>
      <c r="AY15" s="3">
        <f>IF(ISBLANK(Actuals!AY13),-AY14,Actuals!AY13)</f>
        <v>-5311802.3956994535</v>
      </c>
      <c r="AZ15" s="3">
        <f>IF(ISBLANK(Actuals!AZ13),-AZ14,Actuals!AZ13)</f>
        <v>-5101643.5566354534</v>
      </c>
      <c r="BA15" s="3">
        <f>IF(ISBLANK(Actuals!BA13),-BA14,Actuals!BA13)</f>
        <v>-5118490.5891394531</v>
      </c>
      <c r="BB15" s="3">
        <f>IF(ISBLANK(Actuals!BB13),-BB14,Actuals!BB13)</f>
        <v>-4763175.730395454</v>
      </c>
      <c r="BC15" s="3">
        <f>IF(ISBLANK(Actuals!BC13),-BC14,Actuals!BC13)</f>
        <v>-4318821.3629554538</v>
      </c>
      <c r="BD15" s="3">
        <f>IF(ISBLANK(Actuals!BD13),-BD14,Actuals!BD13)</f>
        <v>-4047082.9332674537</v>
      </c>
      <c r="BE15" s="3">
        <f>IF(ISBLANK(Actuals!BE13),-BE14,Actuals!BE13)</f>
        <v>-4021363.0692514535</v>
      </c>
      <c r="BF15" s="3">
        <f>IF(ISBLANK(Actuals!BF13),-BF14,Actuals!BF13)</f>
        <v>-3674715.075667453</v>
      </c>
      <c r="BG15" s="3">
        <f>IF(ISBLANK(Actuals!BG13),-BG14,Actuals!BG13)</f>
        <v>-3838851.2841154533</v>
      </c>
      <c r="BH15" s="3">
        <f>IF(ISBLANK(Actuals!BH13),-BH14,Actuals!BH13)</f>
        <v>-3670264.3345074537</v>
      </c>
      <c r="BI15" s="3">
        <f>IF(ISBLANK(Actuals!BI13),-BI14,Actuals!BI13)</f>
        <v>-3506236.4639078537</v>
      </c>
      <c r="BJ15" s="3">
        <f>IF(ISBLANK(Actuals!BJ13),-BJ14,Actuals!BJ13)</f>
        <v>-3450555.45</v>
      </c>
      <c r="BK15" s="3">
        <f>IF(ISBLANK(Actuals!BK13),-BK14,Actuals!BK13)</f>
        <v>-3885670.65</v>
      </c>
      <c r="BL15" s="3">
        <f>IF(ISBLANK(Actuals!BL13),-BL14,Actuals!BL13)</f>
        <v>-3971556.45</v>
      </c>
      <c r="BM15" s="3">
        <f>IF(ISBLANK(Actuals!BM13),-BM14,Actuals!BM13)</f>
        <v>-4568110.2</v>
      </c>
      <c r="BN15" s="3">
        <f>IF(ISBLANK(Actuals!BN13),-BN14,Actuals!BN13)</f>
        <v>-4878514.2</v>
      </c>
      <c r="BO15" s="3">
        <f>IF(ISBLANK(Actuals!BO13),-BO14,Actuals!BO13)</f>
        <v>-5480712.2999999998</v>
      </c>
      <c r="BP15" s="3">
        <f>IF(ISBLANK(Actuals!BP13),-BP14,Actuals!BP13)</f>
        <v>-5737107.2999999998</v>
      </c>
      <c r="BQ15" s="3">
        <f>IF(ISBLANK(Actuals!BQ13),-BQ14,Actuals!BQ13)</f>
        <v>-5904639.2999999998</v>
      </c>
      <c r="BR15" s="3">
        <f>IF(ISBLANK(Actuals!BR13),-BR14,Actuals!BR13)</f>
        <v>-5974710.2999999998</v>
      </c>
      <c r="BS15" s="3">
        <f>IF(ISBLANK(Actuals!BS13),-BS14,Actuals!BS13)</f>
        <v>-5852347.0499999998</v>
      </c>
      <c r="BT15" s="3">
        <f>IF(ISBLANK(Actuals!BT13),-BT14,Actuals!BT13)</f>
        <v>-5584166.5499999998</v>
      </c>
      <c r="BU15" s="3">
        <f>IF(ISBLANK(Actuals!BU13),-BU14,Actuals!BU13)</f>
        <v>-5792041.6500000004</v>
      </c>
      <c r="BV15" s="3">
        <f>IF(ISBLANK(Actuals!BV13),-BV14,Actuals!BV13)</f>
        <v>-5641312.6500000004</v>
      </c>
      <c r="BW15" s="3">
        <f>IF(ISBLANK(Actuals!BW13),-BW14,Actuals!BW13)</f>
        <v>-5301864.75</v>
      </c>
      <c r="BX15" s="3">
        <f>IF(ISBLANK(Actuals!BX13),-BX14,Actuals!BX13)</f>
        <v>-4842371.55</v>
      </c>
      <c r="BY15" s="3">
        <f>IF(ISBLANK(Actuals!BY13),-BY14,Actuals!BY13)</f>
        <v>-4484835.3</v>
      </c>
      <c r="BZ15" s="3">
        <f>IF(ISBLANK(Actuals!BZ13),-BZ14,Actuals!BZ13)</f>
        <v>-4029286.8</v>
      </c>
      <c r="CA15" s="3">
        <f>IF(ISBLANK(Actuals!CA13),-CA14,Actuals!CA13)</f>
        <v>-4017451.65</v>
      </c>
      <c r="CB15" s="3">
        <f>IF(ISBLANK(Actuals!CB13),-CB14,Actuals!CB13)</f>
        <v>-3667143.15</v>
      </c>
      <c r="CC15" s="3">
        <f>IF(ISBLANK(Actuals!CC13),-CC14,Actuals!CC13)</f>
        <v>-3704721</v>
      </c>
      <c r="CD15" s="3">
        <f>IF(ISBLANK(Actuals!CD13),-CD14,Actuals!CD13)</f>
        <v>-3455359.8</v>
      </c>
      <c r="CE15" s="3">
        <f>IF(ISBLANK(Actuals!CE13),-CE14,Actuals!CE13)</f>
        <v>-3661287.3</v>
      </c>
      <c r="CF15" s="3">
        <f>IF(ISBLANK(Actuals!CF13),-CF14,Actuals!CF13)</f>
        <v>-3586918.8</v>
      </c>
      <c r="CG15" s="3">
        <f>IF(ISBLANK(Actuals!CG13),-CG14,Actuals!CG13)</f>
        <v>-3960498</v>
      </c>
      <c r="CH15" s="3">
        <f>IF(ISBLANK(Actuals!CH13),-CH14,Actuals!CH13)</f>
        <v>-3988333.8</v>
      </c>
      <c r="CI15" s="3">
        <f>IF(ISBLANK(Actuals!CI13),-CI14,Actuals!CI13)</f>
        <v>-4533920.55</v>
      </c>
      <c r="CJ15" s="3">
        <f>IF(ISBLANK(Actuals!CJ13),-CJ14,Actuals!CJ13)</f>
        <v>-4803041.55</v>
      </c>
      <c r="CK15" s="3">
        <f>IF(ISBLANK(Actuals!CK13),-CK14,Actuals!CK13)</f>
        <v>-5006105.55</v>
      </c>
      <c r="CL15" s="3">
        <f>IF(ISBLANK(Actuals!CL13),-CL14,Actuals!CL13)</f>
        <v>-5131220.55</v>
      </c>
      <c r="CM15" s="3">
        <f>IF(ISBLANK(Actuals!CM13),-CM14,Actuals!CM13)</f>
        <v>-5060980.6500000004</v>
      </c>
      <c r="CN15" s="3">
        <f>IF(ISBLANK(Actuals!CN13),-CN14,Actuals!CN13)</f>
        <v>-4846524.45</v>
      </c>
      <c r="CO15" s="3">
        <f>IF(ISBLANK(Actuals!CO13),-CO14,Actuals!CO13)</f>
        <v>-4785606.45</v>
      </c>
      <c r="CP15" s="3">
        <f>IF(ISBLANK(Actuals!CP13),-CP14,Actuals!CP13)</f>
        <v>-4621122.45</v>
      </c>
      <c r="CQ15" s="3">
        <f>IF(ISBLANK(Actuals!CQ13),-CQ14,Actuals!CQ13)</f>
        <v>-4362573.45</v>
      </c>
      <c r="CR15" s="3">
        <f>IF(ISBLANK(Actuals!CR13),-CR14,Actuals!CR13)</f>
        <v>-4024446.45</v>
      </c>
      <c r="CS15" s="3">
        <f>IF(ISBLANK(Actuals!CS13),-CS14,Actuals!CS13)</f>
        <v>-3516716.55</v>
      </c>
      <c r="CT15" s="3">
        <f>IF(ISBLANK(Actuals!CT13),-CT14,Actuals!CT13)</f>
        <v>-2916319.35</v>
      </c>
      <c r="CU15" s="3">
        <f>IF(ISBLANK(Actuals!CU13),-CU14,Actuals!CU13)</f>
        <v>-2452439.1</v>
      </c>
      <c r="CV15" s="3">
        <f>IF(ISBLANK(Actuals!CV13),-CV14,Actuals!CV13)</f>
        <v>-1930722.6</v>
      </c>
      <c r="CW15" s="3">
        <f>IF(ISBLANK(Actuals!CW13),-CW14,Actuals!CW13)</f>
        <v>-1527469.35</v>
      </c>
      <c r="CX15" s="3">
        <f>IF(ISBLANK(Actuals!CX13),-CX14,Actuals!CX13)</f>
        <v>-1087232.8500000001</v>
      </c>
      <c r="CY15" s="3">
        <f>IF(ISBLANK(Actuals!CY13),-CY14,Actuals!CY13)</f>
        <v>-762538.95</v>
      </c>
      <c r="CZ15" s="3">
        <f>IF(ISBLANK(Actuals!CZ13),-CZ14,Actuals!CZ13)</f>
        <v>-401121.75</v>
      </c>
      <c r="DA15" s="3">
        <f>IF(ISBLANK(Actuals!DA13),-DA14,Actuals!DA13)</f>
        <v>-217168.5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580144.35400095023</v>
      </c>
      <c r="AD17" s="17">
        <f t="shared" si="4"/>
        <v>662165.36984355003</v>
      </c>
      <c r="AE17" s="17">
        <f t="shared" si="4"/>
        <v>498123.33815835044</v>
      </c>
      <c r="AF17" s="17">
        <f t="shared" si="4"/>
        <v>655782.97902689688</v>
      </c>
      <c r="AG17" s="17">
        <f t="shared" si="4"/>
        <v>655782.97902689688</v>
      </c>
      <c r="AH17" s="17">
        <f t="shared" si="4"/>
        <v>655782.97902689688</v>
      </c>
      <c r="AI17" s="17">
        <f t="shared" ref="AI17:BN17" si="5">AI10+AI11+AI12+AI13+AI14+AI15</f>
        <v>655782.97902689734</v>
      </c>
      <c r="AJ17" s="17">
        <f t="shared" si="5"/>
        <v>874072.35859464714</v>
      </c>
      <c r="AK17" s="17">
        <f t="shared" si="5"/>
        <v>644745.95978576178</v>
      </c>
      <c r="AL17" s="17">
        <f t="shared" si="5"/>
        <v>903396.68094416196</v>
      </c>
      <c r="AM17" s="17">
        <f t="shared" si="5"/>
        <v>571227.08638544194</v>
      </c>
      <c r="AN17" s="17">
        <f t="shared" si="5"/>
        <v>571227.08638544194</v>
      </c>
      <c r="AO17" s="17">
        <f t="shared" si="5"/>
        <v>666606.15184809128</v>
      </c>
      <c r="AP17" s="17">
        <f t="shared" si="5"/>
        <v>619172.24492576346</v>
      </c>
      <c r="AQ17" s="17">
        <f t="shared" si="5"/>
        <v>619172.24492576346</v>
      </c>
      <c r="AR17" s="17">
        <f t="shared" si="5"/>
        <v>619172.24492576346</v>
      </c>
      <c r="AS17" s="17">
        <f t="shared" si="5"/>
        <v>727524.1449257629</v>
      </c>
      <c r="AT17" s="17">
        <f t="shared" si="5"/>
        <v>727524.1449257629</v>
      </c>
      <c r="AU17" s="17">
        <f t="shared" si="5"/>
        <v>1000009.7302792631</v>
      </c>
      <c r="AV17" s="17">
        <f t="shared" si="5"/>
        <v>554949.94086854625</v>
      </c>
      <c r="AW17" s="17">
        <f t="shared" si="5"/>
        <v>554949.94086854625</v>
      </c>
      <c r="AX17" s="17">
        <f t="shared" si="5"/>
        <v>554949.94086854719</v>
      </c>
      <c r="AY17" s="17">
        <f t="shared" si="5"/>
        <v>554949.94086854625</v>
      </c>
      <c r="AZ17" s="17">
        <f t="shared" si="5"/>
        <v>554949.94086854625</v>
      </c>
      <c r="BA17" s="17">
        <f t="shared" si="5"/>
        <v>645243.19086854625</v>
      </c>
      <c r="BB17" s="17">
        <f t="shared" si="5"/>
        <v>735536.44086854625</v>
      </c>
      <c r="BC17" s="17">
        <f t="shared" si="5"/>
        <v>554949.94086854625</v>
      </c>
      <c r="BD17" s="17">
        <f t="shared" si="5"/>
        <v>554949.94086854719</v>
      </c>
      <c r="BE17" s="17">
        <f t="shared" si="5"/>
        <v>753595.09086854663</v>
      </c>
      <c r="BF17" s="17">
        <f t="shared" si="5"/>
        <v>573008.59086854663</v>
      </c>
      <c r="BG17" s="17">
        <f t="shared" si="5"/>
        <v>663301.84086854663</v>
      </c>
      <c r="BH17" s="17">
        <f t="shared" si="5"/>
        <v>771653.74086854653</v>
      </c>
      <c r="BI17" s="17">
        <f t="shared" si="5"/>
        <v>894179.46592414659</v>
      </c>
      <c r="BJ17" s="17">
        <f t="shared" si="5"/>
        <v>487583.54999999981</v>
      </c>
      <c r="BK17" s="17">
        <f t="shared" si="5"/>
        <v>704287.35000000009</v>
      </c>
      <c r="BL17" s="17">
        <f t="shared" si="5"/>
        <v>487583.54999999981</v>
      </c>
      <c r="BM17" s="17">
        <f t="shared" si="5"/>
        <v>577876.79999999981</v>
      </c>
      <c r="BN17" s="17">
        <f t="shared" si="5"/>
        <v>577876.79999999981</v>
      </c>
      <c r="BO17" s="17">
        <f t="shared" ref="BO17:CT17" si="6">BO10+BO11+BO12+BO13+BO14+BO15</f>
        <v>686228.70000000019</v>
      </c>
      <c r="BP17" s="17">
        <f t="shared" si="6"/>
        <v>686228.70000000019</v>
      </c>
      <c r="BQ17" s="17">
        <f t="shared" si="6"/>
        <v>686228.70000000019</v>
      </c>
      <c r="BR17" s="17">
        <f t="shared" si="6"/>
        <v>686228.70000000019</v>
      </c>
      <c r="BS17" s="17">
        <f t="shared" si="6"/>
        <v>776521.95000000019</v>
      </c>
      <c r="BT17" s="17">
        <f t="shared" si="6"/>
        <v>595935.45000000019</v>
      </c>
      <c r="BU17" s="17">
        <f t="shared" si="6"/>
        <v>704287.34999999963</v>
      </c>
      <c r="BV17" s="17">
        <f t="shared" si="6"/>
        <v>704287.34999999963</v>
      </c>
      <c r="BW17" s="17">
        <f t="shared" si="6"/>
        <v>812639.25</v>
      </c>
      <c r="BX17" s="17">
        <f t="shared" si="6"/>
        <v>595935.45000000019</v>
      </c>
      <c r="BY17" s="17">
        <f t="shared" si="6"/>
        <v>686228.70000000019</v>
      </c>
      <c r="BZ17" s="17">
        <f t="shared" si="6"/>
        <v>505642.20000000019</v>
      </c>
      <c r="CA17" s="17">
        <f t="shared" si="6"/>
        <v>704287.35000000009</v>
      </c>
      <c r="CB17" s="17">
        <f t="shared" si="6"/>
        <v>523700.85000000009</v>
      </c>
      <c r="CC17" s="17">
        <f t="shared" si="6"/>
        <v>722346</v>
      </c>
      <c r="CD17" s="17">
        <f t="shared" si="6"/>
        <v>505642.20000000019</v>
      </c>
      <c r="CE17" s="17">
        <f t="shared" si="6"/>
        <v>686228.70000000019</v>
      </c>
      <c r="CF17" s="17">
        <f t="shared" si="6"/>
        <v>505642.20000000019</v>
      </c>
      <c r="CG17" s="17">
        <f t="shared" si="6"/>
        <v>722346</v>
      </c>
      <c r="CH17" s="17">
        <f t="shared" si="6"/>
        <v>505642.20000000019</v>
      </c>
      <c r="CI17" s="17">
        <f t="shared" si="6"/>
        <v>595935.45000000019</v>
      </c>
      <c r="CJ17" s="17">
        <f t="shared" si="6"/>
        <v>595935.45000000019</v>
      </c>
      <c r="CK17" s="17">
        <f t="shared" si="6"/>
        <v>595935.45000000019</v>
      </c>
      <c r="CL17" s="17">
        <f t="shared" si="6"/>
        <v>595935.45000000019</v>
      </c>
      <c r="CM17" s="17">
        <f t="shared" si="6"/>
        <v>704287.34999999963</v>
      </c>
      <c r="CN17" s="17">
        <f t="shared" si="6"/>
        <v>487583.54999999981</v>
      </c>
      <c r="CO17" s="17">
        <f t="shared" si="6"/>
        <v>487583.54999999981</v>
      </c>
      <c r="CP17" s="17">
        <f t="shared" si="6"/>
        <v>487583.54999999981</v>
      </c>
      <c r="CQ17" s="17">
        <f t="shared" si="6"/>
        <v>487583.54999999981</v>
      </c>
      <c r="CR17" s="17">
        <f t="shared" si="6"/>
        <v>487583.54999999981</v>
      </c>
      <c r="CS17" s="17">
        <f t="shared" si="6"/>
        <v>595935.45000000019</v>
      </c>
      <c r="CT17" s="17">
        <f t="shared" si="6"/>
        <v>379231.64999999991</v>
      </c>
      <c r="CU17" s="17">
        <f t="shared" ref="CU17:DF17" si="7">CU10+CU11+CU12+CU13+CU14+CU15</f>
        <v>469524.89999999991</v>
      </c>
      <c r="CV17" s="17">
        <f t="shared" si="7"/>
        <v>288938.39999999991</v>
      </c>
      <c r="CW17" s="17">
        <f t="shared" si="7"/>
        <v>379231.64999999991</v>
      </c>
      <c r="CX17" s="17">
        <f t="shared" si="7"/>
        <v>198645.14999999991</v>
      </c>
      <c r="CY17" s="17">
        <f t="shared" si="7"/>
        <v>306997.05000000005</v>
      </c>
      <c r="CZ17" s="17">
        <f t="shared" si="7"/>
        <v>90293.25</v>
      </c>
      <c r="DA17" s="17">
        <f t="shared" si="7"/>
        <v>180586.5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580144.35400095023</v>
      </c>
      <c r="AD20" s="20">
        <f t="shared" si="8"/>
        <v>662165.36984355003</v>
      </c>
      <c r="AE20" s="20">
        <f t="shared" si="8"/>
        <v>498123.33815835044</v>
      </c>
      <c r="AF20" s="20">
        <f t="shared" si="8"/>
        <v>-67923.080973103177</v>
      </c>
      <c r="AG20" s="20">
        <f t="shared" si="8"/>
        <v>655782.97902689688</v>
      </c>
      <c r="AH20" s="20">
        <f t="shared" si="8"/>
        <v>655782.97902689688</v>
      </c>
      <c r="AI20" s="20">
        <f t="shared" ref="AI20:BN20" si="9">AI17+AI18+AI19</f>
        <v>655782.97902689734</v>
      </c>
      <c r="AJ20" s="20">
        <f t="shared" si="9"/>
        <v>874072.35859464714</v>
      </c>
      <c r="AK20" s="20">
        <f t="shared" si="9"/>
        <v>644745.95978576178</v>
      </c>
      <c r="AL20" s="20">
        <f t="shared" si="9"/>
        <v>903396.68094416196</v>
      </c>
      <c r="AM20" s="20">
        <f t="shared" si="9"/>
        <v>571227.08638544194</v>
      </c>
      <c r="AN20" s="20">
        <f t="shared" si="9"/>
        <v>571227.08638544194</v>
      </c>
      <c r="AO20" s="20">
        <f t="shared" si="9"/>
        <v>666606.15184809128</v>
      </c>
      <c r="AP20" s="20">
        <f t="shared" si="9"/>
        <v>619172.24492576346</v>
      </c>
      <c r="AQ20" s="20">
        <f t="shared" si="9"/>
        <v>619172.24492576346</v>
      </c>
      <c r="AR20" s="20">
        <f t="shared" si="9"/>
        <v>619172.24492576346</v>
      </c>
      <c r="AS20" s="20">
        <f t="shared" si="9"/>
        <v>727524.1449257629</v>
      </c>
      <c r="AT20" s="20">
        <f t="shared" si="9"/>
        <v>727524.1449257629</v>
      </c>
      <c r="AU20" s="20">
        <f t="shared" si="9"/>
        <v>1000009.7302792631</v>
      </c>
      <c r="AV20" s="20">
        <f t="shared" si="9"/>
        <v>554949.94086854625</v>
      </c>
      <c r="AW20" s="20">
        <f t="shared" si="9"/>
        <v>554949.94086854625</v>
      </c>
      <c r="AX20" s="20">
        <f t="shared" si="9"/>
        <v>554949.94086854719</v>
      </c>
      <c r="AY20" s="20">
        <f t="shared" si="9"/>
        <v>554949.94086854625</v>
      </c>
      <c r="AZ20" s="20">
        <f t="shared" si="9"/>
        <v>554949.94086854625</v>
      </c>
      <c r="BA20" s="20">
        <f t="shared" si="9"/>
        <v>645243.19086854625</v>
      </c>
      <c r="BB20" s="20">
        <f t="shared" si="9"/>
        <v>735536.44086854625</v>
      </c>
      <c r="BC20" s="20">
        <f t="shared" si="9"/>
        <v>554949.94086854625</v>
      </c>
      <c r="BD20" s="20">
        <f t="shared" si="9"/>
        <v>554949.94086854719</v>
      </c>
      <c r="BE20" s="20">
        <f t="shared" si="9"/>
        <v>753595.09086854663</v>
      </c>
      <c r="BF20" s="20">
        <f t="shared" si="9"/>
        <v>573008.59086854663</v>
      </c>
      <c r="BG20" s="20">
        <f t="shared" si="9"/>
        <v>663301.84086854663</v>
      </c>
      <c r="BH20" s="20">
        <f t="shared" si="9"/>
        <v>771653.74086854653</v>
      </c>
      <c r="BI20" s="20">
        <f t="shared" si="9"/>
        <v>894179.46592414659</v>
      </c>
      <c r="BJ20" s="20">
        <f t="shared" si="9"/>
        <v>487583.54999999981</v>
      </c>
      <c r="BK20" s="20">
        <f t="shared" si="9"/>
        <v>704287.35000000009</v>
      </c>
      <c r="BL20" s="20">
        <f t="shared" si="9"/>
        <v>487583.54999999981</v>
      </c>
      <c r="BM20" s="20">
        <f t="shared" si="9"/>
        <v>577876.79999999981</v>
      </c>
      <c r="BN20" s="20">
        <f t="shared" si="9"/>
        <v>577876.79999999981</v>
      </c>
      <c r="BO20" s="20">
        <f t="shared" ref="BO20:CT20" si="10">BO17+BO18+BO19</f>
        <v>686228.70000000019</v>
      </c>
      <c r="BP20" s="20">
        <f t="shared" si="10"/>
        <v>686228.70000000019</v>
      </c>
      <c r="BQ20" s="20">
        <f t="shared" si="10"/>
        <v>686228.70000000019</v>
      </c>
      <c r="BR20" s="20">
        <f t="shared" si="10"/>
        <v>686228.70000000019</v>
      </c>
      <c r="BS20" s="20">
        <f t="shared" si="10"/>
        <v>776521.95000000019</v>
      </c>
      <c r="BT20" s="20">
        <f t="shared" si="10"/>
        <v>595935.45000000019</v>
      </c>
      <c r="BU20" s="20">
        <f t="shared" si="10"/>
        <v>704287.34999999963</v>
      </c>
      <c r="BV20" s="20">
        <f t="shared" si="10"/>
        <v>704287.34999999963</v>
      </c>
      <c r="BW20" s="20">
        <f t="shared" si="10"/>
        <v>812639.25</v>
      </c>
      <c r="BX20" s="20">
        <f t="shared" si="10"/>
        <v>595935.45000000019</v>
      </c>
      <c r="BY20" s="20">
        <f t="shared" si="10"/>
        <v>686228.70000000019</v>
      </c>
      <c r="BZ20" s="20">
        <f t="shared" si="10"/>
        <v>505642.20000000019</v>
      </c>
      <c r="CA20" s="20">
        <f t="shared" si="10"/>
        <v>704287.35000000009</v>
      </c>
      <c r="CB20" s="20">
        <f t="shared" si="10"/>
        <v>523700.85000000009</v>
      </c>
      <c r="CC20" s="20">
        <f t="shared" si="10"/>
        <v>722346</v>
      </c>
      <c r="CD20" s="20">
        <f t="shared" si="10"/>
        <v>505642.20000000019</v>
      </c>
      <c r="CE20" s="20">
        <f t="shared" si="10"/>
        <v>686228.70000000019</v>
      </c>
      <c r="CF20" s="20">
        <f t="shared" si="10"/>
        <v>505642.20000000019</v>
      </c>
      <c r="CG20" s="20">
        <f t="shared" si="10"/>
        <v>722346</v>
      </c>
      <c r="CH20" s="20">
        <f t="shared" si="10"/>
        <v>505642.20000000019</v>
      </c>
      <c r="CI20" s="20">
        <f t="shared" si="10"/>
        <v>595935.45000000019</v>
      </c>
      <c r="CJ20" s="20">
        <f t="shared" si="10"/>
        <v>595935.45000000019</v>
      </c>
      <c r="CK20" s="20">
        <f t="shared" si="10"/>
        <v>595935.45000000019</v>
      </c>
      <c r="CL20" s="20">
        <f t="shared" si="10"/>
        <v>595935.45000000019</v>
      </c>
      <c r="CM20" s="20">
        <f t="shared" si="10"/>
        <v>704287.34999999963</v>
      </c>
      <c r="CN20" s="20">
        <f t="shared" si="10"/>
        <v>487583.54999999981</v>
      </c>
      <c r="CO20" s="20">
        <f t="shared" si="10"/>
        <v>487583.54999999981</v>
      </c>
      <c r="CP20" s="20">
        <f t="shared" si="10"/>
        <v>487583.54999999981</v>
      </c>
      <c r="CQ20" s="20">
        <f t="shared" si="10"/>
        <v>487583.54999999981</v>
      </c>
      <c r="CR20" s="20">
        <f t="shared" si="10"/>
        <v>487583.54999999981</v>
      </c>
      <c r="CS20" s="20">
        <f t="shared" si="10"/>
        <v>595935.45000000019</v>
      </c>
      <c r="CT20" s="20">
        <f t="shared" si="10"/>
        <v>379231.64999999991</v>
      </c>
      <c r="CU20" s="20">
        <f t="shared" ref="CU20:DZ20" si="11">CU17+CU18+CU19</f>
        <v>469524.89999999991</v>
      </c>
      <c r="CV20" s="20">
        <f t="shared" si="11"/>
        <v>288938.39999999991</v>
      </c>
      <c r="CW20" s="20">
        <f t="shared" si="11"/>
        <v>379231.64999999991</v>
      </c>
      <c r="CX20" s="20">
        <f t="shared" si="11"/>
        <v>198645.14999999991</v>
      </c>
      <c r="CY20" s="20">
        <f t="shared" si="11"/>
        <v>306997.05000000005</v>
      </c>
      <c r="CZ20" s="20">
        <f t="shared" si="11"/>
        <v>90293.25</v>
      </c>
      <c r="DA20" s="20">
        <f t="shared" si="11"/>
        <v>180586.5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 ca="1">IF(ISBLANK(Actuals!C51),-'BD Commission Detail'!C53,Actuals!C51)</f>
        <v>0</v>
      </c>
      <c r="D54" s="22">
        <f ca="1">IF(ISBLANK(Actuals!D51),-'BD Commission Detail'!D53,Actuals!D51)</f>
        <v>0</v>
      </c>
      <c r="E54" s="22">
        <f ca="1">IF(ISBLANK(Actuals!E51),-'BD Commission Detail'!E53,Actuals!E51)</f>
        <v>0</v>
      </c>
      <c r="F54" s="22">
        <f ca="1">IF(ISBLANK(Actuals!F51),-'BD Commission Detail'!F53,Actuals!F51)</f>
        <v>0</v>
      </c>
      <c r="G54" s="22">
        <f ca="1">IF(ISBLANK(Actuals!G51),-'BD Commission Detail'!G53,Actuals!G51)</f>
        <v>0</v>
      </c>
      <c r="H54" s="22">
        <f ca="1">IF(ISBLANK(Actuals!H51),-'BD Commission Detail'!H53,Actuals!H51)</f>
        <v>0</v>
      </c>
      <c r="I54" s="22">
        <f ca="1">IF(ISBLANK(Actuals!I51),-'BD Commission Detail'!I53,Actuals!I51)</f>
        <v>0</v>
      </c>
      <c r="J54" s="22">
        <f ca="1">IF(ISBLANK(Actuals!J51),-'BD Commission Detail'!J53,Actuals!J51)</f>
        <v>0</v>
      </c>
      <c r="K54" s="22">
        <f ca="1">IF(ISBLANK(Actuals!K51),-'BD Commission Detail'!K53,Actuals!K51)</f>
        <v>0</v>
      </c>
      <c r="L54" s="22">
        <f ca="1">IF(ISBLANK(Actuals!L51),-'BD Commission Detail'!L53,Actuals!L51)</f>
        <v>0</v>
      </c>
      <c r="M54" s="22">
        <f ca="1">IF(ISBLANK(Actuals!M51),-'BD Commission Detail'!M53,Actuals!M51)</f>
        <v>0</v>
      </c>
      <c r="N54" s="22">
        <f ca="1">IF(ISBLANK(Actuals!N51),-'BD Commission Detail'!N53,Actuals!N51)</f>
        <v>0</v>
      </c>
      <c r="O54" s="22">
        <f ca="1">IF(ISBLANK(Actuals!O51),-'BD Commission Detail'!O53,Actuals!O51)</f>
        <v>0</v>
      </c>
      <c r="P54" s="22">
        <f ca="1">IF(ISBLANK(Actuals!P51),-'BD Commission Detail'!P53,Actuals!P51)</f>
        <v>0</v>
      </c>
      <c r="Q54" s="22">
        <f ca="1">IF(ISBLANK(Actuals!Q51),-'BD Commission Detail'!Q53,Actuals!Q51)</f>
        <v>0</v>
      </c>
      <c r="R54" s="22">
        <f ca="1">IF(ISBLANK(Actuals!R51),-'BD Commission Detail'!R53,Actuals!R51)</f>
        <v>0</v>
      </c>
      <c r="S54" s="22">
        <f ca="1">IF(ISBLANK(Actuals!S51),-'BD Commission Detail'!S53,Actuals!S51)</f>
        <v>0</v>
      </c>
      <c r="T54" s="22">
        <f ca="1">IF(ISBLANK(Actuals!T51),-'BD Commission Detail'!T53,Actuals!T51)</f>
        <v>0</v>
      </c>
      <c r="U54" s="22">
        <f ca="1">IF(ISBLANK(Actuals!U51),-'BD Commission Detail'!U53,Actuals!U51)</f>
        <v>0</v>
      </c>
      <c r="V54" s="22">
        <f ca="1">IF(ISBLANK(Actuals!V51),-'BD Commission Detail'!V53,Actuals!V51)</f>
        <v>0</v>
      </c>
      <c r="W54" s="22">
        <f ca="1">IF(ISBLANK(Actuals!W51),-'BD Commission Detail'!W53,Actuals!W51)</f>
        <v>0</v>
      </c>
      <c r="X54" s="22">
        <f ca="1">IF(ISBLANK(Actuals!X51),-'BD Commission Detail'!X53,Actuals!X51)</f>
        <v>0</v>
      </c>
      <c r="Y54" s="22">
        <f ca="1">IF(ISBLANK(Actuals!Y51),-'BD Commission Detail'!Y53,Actuals!Y51)</f>
        <v>0</v>
      </c>
      <c r="Z54" s="22">
        <f ca="1">IF(ISBLANK(Actuals!Z51),-'BD Commission Detail'!Z53,Actuals!Z51)</f>
        <v>0</v>
      </c>
      <c r="AA54" s="22">
        <f ca="1">IF(ISBLANK(Actuals!AA51),-'BD Commission Detail'!AA53,Actuals!AA51)</f>
        <v>0</v>
      </c>
      <c r="AB54" s="22">
        <f ca="1">IF(ISBLANK(Actuals!AB51),-'BD Commission Detail'!AB53,Actuals!AB51)</f>
        <v>0</v>
      </c>
      <c r="AC54" s="22">
        <f ca="1">IF(ISBLANK(Actuals!AC51),-'BD Commission Detail'!AC53,Actuals!AC51)</f>
        <v>0</v>
      </c>
      <c r="AD54" s="22">
        <f ca="1">IF(ISBLANK(Actuals!AD51),-'BD Commission Detail'!AD53,Actuals!AD51)</f>
        <v>0</v>
      </c>
      <c r="AE54" s="22">
        <f ca="1">IF(ISBLANK(Actuals!AE51),-'BD Commission Detail'!AE53,Actuals!AE51)</f>
        <v>0</v>
      </c>
      <c r="AF54" s="22">
        <f ca="1">IF(ISBLANK(Actuals!AF51),-'BD Commission Detail'!AF53,Actuals!AF51)</f>
        <v>0</v>
      </c>
      <c r="AG54" s="22">
        <f ca="1">IF(ISBLANK(Actuals!AG51),-'BD Commission Detail'!AG53,Actuals!AG51)</f>
        <v>0</v>
      </c>
      <c r="AH54" s="22">
        <f ca="1">IF(ISBLANK(Actuals!AH51),-'BD Commission Detail'!AH53,Actuals!AH51)</f>
        <v>0</v>
      </c>
      <c r="AI54" s="22">
        <f ca="1">IF(ISBLANK(Actuals!AI51),-'BD Commission Detail'!AI53,Actuals!AI51)</f>
        <v>0</v>
      </c>
      <c r="AJ54" s="22">
        <f ca="1">IF(ISBLANK(Actuals!AJ51),-'BD Commission Detail'!AJ53,Actuals!AJ51)</f>
        <v>0</v>
      </c>
      <c r="AK54" s="22">
        <f ca="1">IF(ISBLANK(Actuals!AK51),-'BD Commission Detail'!AK53,Actuals!AK51)</f>
        <v>-37500</v>
      </c>
      <c r="AL54" s="22">
        <f ca="1">IF(ISBLANK(Actuals!AL51),-'BD Commission Detail'!AL53,Actuals!AL51)</f>
        <v>0</v>
      </c>
      <c r="AM54" s="22">
        <f ca="1">IF(ISBLANK(Actuals!AM51),-'BD Commission Detail'!AM53,Actuals!AM51)</f>
        <v>0</v>
      </c>
      <c r="AN54" s="22">
        <f ca="1">IF(ISBLANK(Actuals!AN51),-'BD Commission Detail'!AN53,Actuals!AN51)</f>
        <v>-37500</v>
      </c>
      <c r="AO54" s="22">
        <f ca="1">IF(ISBLANK(Actuals!AO51),-'BD Commission Detail'!AO53,Actuals!AO51)</f>
        <v>0</v>
      </c>
      <c r="AP54" s="22">
        <f ca="1">IF(ISBLANK(Actuals!AP51),-'BD Commission Detail'!AP53,Actuals!AP51)</f>
        <v>0</v>
      </c>
      <c r="AQ54" s="22">
        <f ca="1">IF(ISBLANK(Actuals!AQ51),-'BD Commission Detail'!AQ53,Actuals!AQ51)</f>
        <v>-45000</v>
      </c>
      <c r="AR54" s="22">
        <f ca="1">IF(ISBLANK(Actuals!AR51),-'BD Commission Detail'!AR53,Actuals!AR51)</f>
        <v>0</v>
      </c>
      <c r="AS54" s="22">
        <f ca="1">IF(ISBLANK(Actuals!AS51),-'BD Commission Detail'!AS53,Actuals!AS51)</f>
        <v>0</v>
      </c>
      <c r="AT54" s="22">
        <f ca="1">IF(ISBLANK(Actuals!AT51),-'BD Commission Detail'!AT53,Actuals!AT51)</f>
        <v>-45000</v>
      </c>
      <c r="AU54" s="22">
        <f ca="1">IF(ISBLANK(Actuals!AU51),-'BD Commission Detail'!AU53,Actuals!AU51)</f>
        <v>0</v>
      </c>
      <c r="AV54" s="22">
        <f ca="1">IF(ISBLANK(Actuals!AV51),-'BD Commission Detail'!AV53,Actuals!AV51)</f>
        <v>0</v>
      </c>
      <c r="AW54" s="22">
        <f ca="1">IF(ISBLANK(Actuals!AW51),-'BD Commission Detail'!AW53,Actuals!AW51)</f>
        <v>0</v>
      </c>
      <c r="AX54" s="22">
        <f ca="1">IF(ISBLANK(Actuals!AX51),-'BD Commission Detail'!AX53,Actuals!AX51)</f>
        <v>0</v>
      </c>
      <c r="AY54" s="22">
        <f ca="1">IF(ISBLANK(Actuals!AY51),-'BD Commission Detail'!AY53,Actuals!AY51)</f>
        <v>0</v>
      </c>
      <c r="AZ54" s="22">
        <f ca="1">IF(ISBLANK(Actuals!AZ51),-'BD Commission Detail'!AZ53,Actuals!AZ51)</f>
        <v>0</v>
      </c>
      <c r="BA54" s="22">
        <f ca="1">IF(ISBLANK(Actuals!BA51),-'BD Commission Detail'!BA53,Actuals!BA51)</f>
        <v>0</v>
      </c>
      <c r="BB54" s="22">
        <f ca="1">IF(ISBLANK(Actuals!BB51),-'BD Commission Detail'!BB53,Actuals!BB51)</f>
        <v>-37500</v>
      </c>
      <c r="BC54" s="22">
        <f ca="1">IF(ISBLANK(Actuals!BC51),-'BD Commission Detail'!BC53,Actuals!BC51)</f>
        <v>0</v>
      </c>
      <c r="BD54" s="22">
        <f ca="1">IF(ISBLANK(Actuals!BD51),-'BD Commission Detail'!BD53,Actuals!BD51)</f>
        <v>0</v>
      </c>
      <c r="BE54" s="22">
        <f ca="1">IF(ISBLANK(Actuals!BE51),-'BD Commission Detail'!BE53,Actuals!BE51)</f>
        <v>37500</v>
      </c>
      <c r="BF54" s="22">
        <f ca="1">IF(ISBLANK(Actuals!BF51),-'BD Commission Detail'!BF53,Actuals!BF51)</f>
        <v>-45000</v>
      </c>
      <c r="BG54" s="22">
        <f ca="1">IF(ISBLANK(Actuals!BG51),-'BD Commission Detail'!BG53,Actuals!BG51)</f>
        <v>0</v>
      </c>
      <c r="BH54" s="22">
        <f ca="1">IF(ISBLANK(Actuals!BH51),-'BD Commission Detail'!BH53,Actuals!BH51)</f>
        <v>-37500</v>
      </c>
      <c r="BI54" s="22">
        <f ca="1">IF(ISBLANK(Actuals!BI51),-'BD Commission Detail'!BI53,Actuals!BI51)</f>
        <v>0</v>
      </c>
      <c r="BJ54" s="22">
        <f ca="1">IF(ISBLANK(Actuals!BJ51),-'BD Commission Detail'!BJ53,Actuals!BJ51)</f>
        <v>-37500</v>
      </c>
      <c r="BK54" s="22">
        <f ca="1">IF(ISBLANK(Actuals!BK51),-'BD Commission Detail'!BK53,Actuals!BK51)</f>
        <v>0</v>
      </c>
      <c r="BL54" s="22">
        <f ca="1">IF(ISBLANK(Actuals!BL51),-'BD Commission Detail'!BL53,Actuals!BL51)</f>
        <v>-45000</v>
      </c>
      <c r="BM54" s="22">
        <f ca="1">IF(ISBLANK(Actuals!BM51),-'BD Commission Detail'!BM53,Actuals!BM51)</f>
        <v>0</v>
      </c>
      <c r="BN54" s="22">
        <f ca="1">IF(ISBLANK(Actuals!BN51),-'BD Commission Detail'!BN53,Actuals!BN51)</f>
        <v>-37500</v>
      </c>
      <c r="BO54" s="22">
        <f ca="1">IF(ISBLANK(Actuals!BO51),-'BD Commission Detail'!BO53,Actuals!BO51)</f>
        <v>0</v>
      </c>
      <c r="BP54" s="22">
        <f ca="1">IF(ISBLANK(Actuals!BP51),-'BD Commission Detail'!BP53,Actuals!BP51)</f>
        <v>-45000</v>
      </c>
      <c r="BQ54" s="22">
        <f ca="1">IF(ISBLANK(Actuals!BQ51),-'BD Commission Detail'!BQ53,Actuals!BQ51)</f>
        <v>0</v>
      </c>
      <c r="BR54" s="22">
        <f ca="1">IF(ISBLANK(Actuals!BR51),-'BD Commission Detail'!BR53,Actuals!BR51)</f>
        <v>0</v>
      </c>
      <c r="BS54" s="22">
        <f ca="1">IF(ISBLANK(Actuals!BS51),-'BD Commission Detail'!BS53,Actuals!BS51)</f>
        <v>0</v>
      </c>
      <c r="BT54" s="22">
        <f ca="1">IF(ISBLANK(Actuals!BT51),-'BD Commission Detail'!BT53,Actuals!BT51)</f>
        <v>0</v>
      </c>
      <c r="BU54" s="22">
        <f ca="1">IF(ISBLANK(Actuals!BU51),-'BD Commission Detail'!BU53,Actuals!BU51)</f>
        <v>0</v>
      </c>
      <c r="BV54" s="22">
        <f ca="1">IF(ISBLANK(Actuals!BV51),-'BD Commission Detail'!BV53,Actuals!BV51)</f>
        <v>-45000</v>
      </c>
      <c r="BW54" s="22">
        <f ca="1">IF(ISBLANK(Actuals!BW51),-'BD Commission Detail'!BW53,Actuals!BW51)</f>
        <v>0</v>
      </c>
      <c r="BX54" s="22">
        <f ca="1">IF(ISBLANK(Actuals!BX51),-'BD Commission Detail'!BX53,Actuals!BX51)</f>
        <v>0</v>
      </c>
      <c r="BY54" s="22">
        <f ca="1">IF(ISBLANK(Actuals!BY51),-'BD Commission Detail'!BY53,Actuals!BY51)</f>
        <v>0</v>
      </c>
      <c r="BZ54" s="22">
        <f ca="1">IF(ISBLANK(Actuals!BZ51),-'BD Commission Detail'!BZ53,Actuals!BZ51)</f>
        <v>0</v>
      </c>
      <c r="CA54" s="22">
        <f ca="1">IF(ISBLANK(Actuals!CA51),-'BD Commission Detail'!CA53,Actuals!CA51)</f>
        <v>0</v>
      </c>
      <c r="CB54" s="22">
        <f ca="1">IF(ISBLANK(Actuals!CB51),-'BD Commission Detail'!CB53,Actuals!CB51)</f>
        <v>-45000</v>
      </c>
      <c r="CC54" s="22">
        <f ca="1">IF(ISBLANK(Actuals!CC51),-'BD Commission Detail'!CC53,Actuals!CC51)</f>
        <v>18787.850905853651</v>
      </c>
      <c r="CD54" s="22">
        <f ca="1">IF(ISBLANK(Actuals!CD51),-'BD Commission Detail'!CD53,Actuals!CD51)</f>
        <v>-37500</v>
      </c>
      <c r="CE54" s="22">
        <f ca="1">IF(ISBLANK(Actuals!CE51),-'BD Commission Detail'!CE53,Actuals!CE51)</f>
        <v>0</v>
      </c>
      <c r="CF54" s="22">
        <f ca="1">IF(ISBLANK(Actuals!CF51),-'BD Commission Detail'!CF53,Actuals!CF51)</f>
        <v>-37500</v>
      </c>
      <c r="CG54" s="22">
        <f ca="1">IF(ISBLANK(Actuals!CG51),-'BD Commission Detail'!CG53,Actuals!CG51)</f>
        <v>0</v>
      </c>
      <c r="CH54" s="22">
        <f ca="1">IF(ISBLANK(Actuals!CH51),-'BD Commission Detail'!CH53,Actuals!CH51)</f>
        <v>-45000</v>
      </c>
      <c r="CI54" s="22">
        <f ca="1">IF(ISBLANK(Actuals!CI51),-'BD Commission Detail'!CI53,Actuals!CI51)</f>
        <v>0</v>
      </c>
      <c r="CJ54" s="22">
        <f ca="1">IF(ISBLANK(Actuals!CJ51),-'BD Commission Detail'!CJ53,Actuals!CJ51)</f>
        <v>-37500</v>
      </c>
      <c r="CK54" s="22">
        <f ca="1">IF(ISBLANK(Actuals!CK51),-'BD Commission Detail'!CK53,Actuals!CK51)</f>
        <v>0</v>
      </c>
      <c r="CL54" s="22">
        <f ca="1">IF(ISBLANK(Actuals!CL51),-'BD Commission Detail'!CL53,Actuals!CL51)</f>
        <v>0</v>
      </c>
      <c r="CM54" s="22">
        <f ca="1">IF(ISBLANK(Actuals!CM51),-'BD Commission Detail'!CM53,Actuals!CM51)</f>
        <v>0</v>
      </c>
      <c r="CN54" s="22">
        <f ca="1">IF(ISBLANK(Actuals!CN51),-'BD Commission Detail'!CN53,Actuals!CN51)</f>
        <v>0</v>
      </c>
      <c r="CO54" s="22">
        <f ca="1">IF(ISBLANK(Actuals!CO51),-'BD Commission Detail'!CO53,Actuals!CO51)</f>
        <v>0</v>
      </c>
      <c r="CP54" s="22">
        <f ca="1">IF(ISBLANK(Actuals!CP51),-'BD Commission Detail'!CP53,Actuals!CP51)</f>
        <v>0</v>
      </c>
      <c r="CQ54" s="22">
        <f ca="1">IF(ISBLANK(Actuals!CQ51),-'BD Commission Detail'!CQ53,Actuals!CQ51)</f>
        <v>0</v>
      </c>
      <c r="CR54" s="22">
        <f ca="1">IF(ISBLANK(Actuals!CR51),-'BD Commission Detail'!CR53,Actuals!CR51)</f>
        <v>0</v>
      </c>
      <c r="CS54" s="22">
        <f ca="1">IF(ISBLANK(Actuals!CS51),-'BD Commission Detail'!CS53,Actuals!CS51)</f>
        <v>0</v>
      </c>
      <c r="CT54" s="22">
        <f ca="1">IF(ISBLANK(Actuals!CT51),-'BD Commission Detail'!CT53,Actuals!CT51)</f>
        <v>0</v>
      </c>
      <c r="CU54" s="22">
        <f ca="1">IF(ISBLANK(Actuals!CU51),-'BD Commission Detail'!CU53,Actuals!CU51)</f>
        <v>0</v>
      </c>
      <c r="CV54" s="22">
        <f ca="1">IF(ISBLANK(Actuals!CV51),-'BD Commission Detail'!CV53,Actuals!CV51)</f>
        <v>0</v>
      </c>
      <c r="CW54" s="22">
        <f ca="1">IF(ISBLANK(Actuals!CW51),-'BD Commission Detail'!CW53,Actuals!CW51)</f>
        <v>0</v>
      </c>
      <c r="CX54" s="22">
        <f ca="1">IF(ISBLANK(Actuals!CX51),-'BD Commission Detail'!CX53,Actuals!CX51)</f>
        <v>0</v>
      </c>
      <c r="CY54" s="22">
        <f ca="1">IF(ISBLANK(Actuals!CY51),-'BD Commission Detail'!CY53,Actuals!CY51)</f>
        <v>0</v>
      </c>
      <c r="CZ54" s="22">
        <f ca="1">IF(ISBLANK(Actuals!CZ51),-'BD Commission Detail'!CZ53,Actuals!CZ51)</f>
        <v>0</v>
      </c>
      <c r="DA54" s="22">
        <f ca="1">IF(ISBLANK(Actuals!DA51),-'BD Commission Detail'!DA53,Actuals!DA51)</f>
        <v>37500</v>
      </c>
      <c r="DB54" s="22">
        <f ca="1">IF(ISBLANK(Actuals!DB51),-'BD Commission Detail'!DB53,Actuals!DB51)</f>
        <v>0</v>
      </c>
      <c r="DC54" s="22">
        <f ca="1">IF(ISBLANK(Actuals!DC51),-'BD Commission Detail'!DC53,Actuals!DC51)</f>
        <v>0</v>
      </c>
      <c r="DD54" s="22">
        <f ca="1">IF(ISBLANK(Actuals!DD51),-'BD Commission Detail'!DD53,Actuals!DD51)</f>
        <v>0</v>
      </c>
      <c r="DE54" s="22">
        <f ca="1">IF(ISBLANK(Actuals!DE51),-'BD Commission Detail'!DE53,Actuals!DE51)</f>
        <v>0</v>
      </c>
      <c r="DF54" s="22">
        <f ca="1"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ca="1" si="12">SUM(C22:C55)</f>
        <v>-258991.59</v>
      </c>
      <c r="D56" s="20">
        <f t="shared" ca="1" si="12"/>
        <v>-258698.63000000003</v>
      </c>
      <c r="E56" s="20">
        <f t="shared" ca="1" si="12"/>
        <v>-350327.83</v>
      </c>
      <c r="F56" s="20">
        <f t="shared" ca="1" si="12"/>
        <v>-71821.649999999994</v>
      </c>
      <c r="G56" s="20">
        <f t="shared" ca="1" si="12"/>
        <v>-464089.47499999998</v>
      </c>
      <c r="H56" s="20">
        <f t="shared" ca="1" si="12"/>
        <v>-493464.47499999998</v>
      </c>
      <c r="I56" s="20">
        <f t="shared" ca="1" si="12"/>
        <v>-480368.64166666666</v>
      </c>
      <c r="J56" s="20">
        <f t="shared" ca="1" si="12"/>
        <v>-460868.64166666666</v>
      </c>
      <c r="K56" s="20">
        <f t="shared" ca="1" si="12"/>
        <v>-460868.64166666666</v>
      </c>
      <c r="L56" s="20">
        <f t="shared" ca="1" si="12"/>
        <v>-522222.80833333335</v>
      </c>
      <c r="M56" s="20">
        <f t="shared" ca="1" si="12"/>
        <v>-573072.80833333335</v>
      </c>
      <c r="N56" s="20">
        <f t="shared" ca="1" si="12"/>
        <v>-519072.80833333335</v>
      </c>
      <c r="O56" s="20">
        <f t="shared" ca="1" si="12"/>
        <v>-519072.80833333335</v>
      </c>
      <c r="P56" s="20">
        <f t="shared" ca="1" si="12"/>
        <v>-519072.80833333335</v>
      </c>
      <c r="Q56" s="20">
        <f t="shared" ca="1" si="12"/>
        <v>-519072.80833333335</v>
      </c>
      <c r="R56" s="20">
        <f t="shared" ca="1" si="12"/>
        <v>-566949.59783333342</v>
      </c>
      <c r="S56" s="20">
        <f t="shared" ca="1" si="12"/>
        <v>-542949.5978333333</v>
      </c>
      <c r="T56" s="20">
        <f t="shared" ca="1" si="12"/>
        <v>-542949.5978333333</v>
      </c>
      <c r="U56" s="20">
        <f t="shared" ca="1" si="12"/>
        <v>-542949.5978333333</v>
      </c>
      <c r="V56" s="20">
        <f t="shared" ca="1" si="12"/>
        <v>-542949.5978333333</v>
      </c>
      <c r="W56" s="20">
        <f t="shared" ca="1" si="12"/>
        <v>-542949.5978333333</v>
      </c>
      <c r="X56" s="20">
        <f t="shared" ca="1" si="12"/>
        <v>-542949.5978333333</v>
      </c>
      <c r="Y56" s="20">
        <f t="shared" ca="1" si="12"/>
        <v>-542949.5978333333</v>
      </c>
      <c r="Z56" s="20">
        <f t="shared" ca="1" si="12"/>
        <v>-542949.5978333333</v>
      </c>
      <c r="AA56" s="20">
        <f t="shared" ca="1" si="12"/>
        <v>-542949.5978333333</v>
      </c>
      <c r="AB56" s="20">
        <f t="shared" ca="1" si="12"/>
        <v>-542949.5978333333</v>
      </c>
      <c r="AC56" s="20">
        <f t="shared" ca="1" si="12"/>
        <v>-542949.5978333333</v>
      </c>
      <c r="AD56" s="20">
        <f t="shared" ca="1" si="12"/>
        <v>-551731.92312333314</v>
      </c>
      <c r="AE56" s="20">
        <f t="shared" ca="1" si="12"/>
        <v>-551731.92312333314</v>
      </c>
      <c r="AF56" s="20">
        <f t="shared" ca="1" si="12"/>
        <v>-551731.92312333314</v>
      </c>
      <c r="AG56" s="20">
        <f t="shared" ca="1" si="12"/>
        <v>-551731.92312333314</v>
      </c>
      <c r="AH56" s="20">
        <f t="shared" ca="1" si="12"/>
        <v>-551731.92312333314</v>
      </c>
      <c r="AI56" s="20">
        <f t="shared" ref="AI56:BN56" ca="1" si="13">SUM(AI22:AI55)</f>
        <v>-551731.92312333314</v>
      </c>
      <c r="AJ56" s="20">
        <f t="shared" ca="1" si="13"/>
        <v>-551731.92312333314</v>
      </c>
      <c r="AK56" s="20">
        <f t="shared" ca="1" si="13"/>
        <v>-589231.92312333314</v>
      </c>
      <c r="AL56" s="20">
        <f t="shared" ca="1" si="13"/>
        <v>-551731.92312333314</v>
      </c>
      <c r="AM56" s="20">
        <f t="shared" ca="1" si="13"/>
        <v>-551731.92312333314</v>
      </c>
      <c r="AN56" s="20">
        <f t="shared" ca="1" si="13"/>
        <v>-589231.92312333314</v>
      </c>
      <c r="AO56" s="20">
        <f t="shared" ca="1" si="13"/>
        <v>-551731.92312333314</v>
      </c>
      <c r="AP56" s="20">
        <f t="shared" ca="1" si="13"/>
        <v>-560689.8949191334</v>
      </c>
      <c r="AQ56" s="20">
        <f t="shared" ca="1" si="13"/>
        <v>-605689.8949191334</v>
      </c>
      <c r="AR56" s="20">
        <f t="shared" ca="1" si="13"/>
        <v>-560689.8949191334</v>
      </c>
      <c r="AS56" s="20">
        <f t="shared" ca="1" si="13"/>
        <v>-560689.8949191334</v>
      </c>
      <c r="AT56" s="20">
        <f t="shared" ca="1" si="13"/>
        <v>-605689.8949191334</v>
      </c>
      <c r="AU56" s="20">
        <f t="shared" ca="1" si="13"/>
        <v>-560689.8949191334</v>
      </c>
      <c r="AV56" s="20">
        <f t="shared" ca="1" si="13"/>
        <v>-560689.8949191334</v>
      </c>
      <c r="AW56" s="20">
        <f t="shared" ca="1" si="13"/>
        <v>-560689.8949191334</v>
      </c>
      <c r="AX56" s="20">
        <f t="shared" ca="1" si="13"/>
        <v>-560689.8949191334</v>
      </c>
      <c r="AY56" s="20">
        <f t="shared" ca="1" si="13"/>
        <v>-560689.8949191334</v>
      </c>
      <c r="AZ56" s="20">
        <f t="shared" ca="1" si="13"/>
        <v>-560689.8949191334</v>
      </c>
      <c r="BA56" s="20">
        <f t="shared" ca="1" si="13"/>
        <v>-560689.8949191334</v>
      </c>
      <c r="BB56" s="20">
        <f t="shared" ca="1" si="13"/>
        <v>-607327.02615084907</v>
      </c>
      <c r="BC56" s="20">
        <f t="shared" ca="1" si="13"/>
        <v>-569827.02615084907</v>
      </c>
      <c r="BD56" s="20">
        <f t="shared" ca="1" si="13"/>
        <v>-569827.02615084907</v>
      </c>
      <c r="BE56" s="20">
        <f t="shared" ca="1" si="13"/>
        <v>-532327.02615084907</v>
      </c>
      <c r="BF56" s="20">
        <f t="shared" ca="1" si="13"/>
        <v>-614827.02615084907</v>
      </c>
      <c r="BG56" s="20">
        <f t="shared" ca="1" si="13"/>
        <v>-569827.02615084907</v>
      </c>
      <c r="BH56" s="20">
        <f t="shared" ca="1" si="13"/>
        <v>-607327.02615084907</v>
      </c>
      <c r="BI56" s="20">
        <f t="shared" ca="1" si="13"/>
        <v>-569827.02615084907</v>
      </c>
      <c r="BJ56" s="20">
        <f t="shared" ca="1" si="13"/>
        <v>-607327.02615084907</v>
      </c>
      <c r="BK56" s="20">
        <f t="shared" ca="1" si="13"/>
        <v>-569827.02615084907</v>
      </c>
      <c r="BL56" s="20">
        <f t="shared" ca="1" si="13"/>
        <v>-614827.02615084907</v>
      </c>
      <c r="BM56" s="20">
        <f t="shared" ca="1" si="13"/>
        <v>-569827.02615084907</v>
      </c>
      <c r="BN56" s="20">
        <f t="shared" ca="1" si="13"/>
        <v>-616646.90000719961</v>
      </c>
      <c r="BO56" s="20">
        <f t="shared" ref="BO56:CT56" ca="1" si="14">SUM(BO22:BO55)</f>
        <v>-579146.90000719961</v>
      </c>
      <c r="BP56" s="20">
        <f t="shared" ca="1" si="14"/>
        <v>-624146.90000719961</v>
      </c>
      <c r="BQ56" s="20">
        <f t="shared" ca="1" si="14"/>
        <v>-579146.90000719961</v>
      </c>
      <c r="BR56" s="20">
        <f t="shared" ca="1" si="14"/>
        <v>-579146.90000719961</v>
      </c>
      <c r="BS56" s="20">
        <f t="shared" ca="1" si="14"/>
        <v>-579146.90000719961</v>
      </c>
      <c r="BT56" s="20">
        <f t="shared" ca="1" si="14"/>
        <v>-579146.90000719961</v>
      </c>
      <c r="BU56" s="20">
        <f t="shared" ca="1" si="14"/>
        <v>-579146.90000719961</v>
      </c>
      <c r="BV56" s="20">
        <f t="shared" ca="1" si="14"/>
        <v>-624146.90000719961</v>
      </c>
      <c r="BW56" s="20">
        <f t="shared" ca="1" si="14"/>
        <v>-579146.90000719961</v>
      </c>
      <c r="BX56" s="20">
        <f t="shared" ca="1" si="14"/>
        <v>-579146.90000719961</v>
      </c>
      <c r="BY56" s="20">
        <f t="shared" ca="1" si="14"/>
        <v>-579146.90000719961</v>
      </c>
      <c r="BZ56" s="20">
        <f t="shared" ca="1" si="14"/>
        <v>-588653.17134067661</v>
      </c>
      <c r="CA56" s="20">
        <f t="shared" ca="1" si="14"/>
        <v>-588653.17134067661</v>
      </c>
      <c r="CB56" s="20">
        <f t="shared" ca="1" si="14"/>
        <v>-633653.17134067661</v>
      </c>
      <c r="CC56" s="20">
        <f t="shared" ca="1" si="14"/>
        <v>-569865.32043482293</v>
      </c>
      <c r="CD56" s="20">
        <f t="shared" ca="1" si="14"/>
        <v>-626153.17134067661</v>
      </c>
      <c r="CE56" s="20">
        <f t="shared" ca="1" si="14"/>
        <v>-588653.17134067661</v>
      </c>
      <c r="CF56" s="20">
        <f t="shared" ca="1" si="14"/>
        <v>-626153.17134067661</v>
      </c>
      <c r="CG56" s="20">
        <f t="shared" ca="1" si="14"/>
        <v>-588653.17134067661</v>
      </c>
      <c r="CH56" s="20">
        <f t="shared" ca="1" si="14"/>
        <v>-633653.17134067661</v>
      </c>
      <c r="CI56" s="20">
        <f t="shared" ca="1" si="14"/>
        <v>-588653.17134067661</v>
      </c>
      <c r="CJ56" s="20">
        <f t="shared" ca="1" si="14"/>
        <v>-626153.17134067661</v>
      </c>
      <c r="CK56" s="20">
        <f t="shared" ca="1" si="14"/>
        <v>-588653.17134067661</v>
      </c>
      <c r="CL56" s="20">
        <f t="shared" ca="1" si="14"/>
        <v>-598349.56810082402</v>
      </c>
      <c r="CM56" s="20">
        <f t="shared" ca="1" si="14"/>
        <v>-598349.56810082402</v>
      </c>
      <c r="CN56" s="20">
        <f t="shared" ca="1" si="14"/>
        <v>-598349.56810082402</v>
      </c>
      <c r="CO56" s="20">
        <f t="shared" ca="1" si="14"/>
        <v>-598349.56810082402</v>
      </c>
      <c r="CP56" s="20">
        <f t="shared" ca="1" si="14"/>
        <v>-598349.56810082402</v>
      </c>
      <c r="CQ56" s="20">
        <f t="shared" ca="1" si="14"/>
        <v>-598349.56810082402</v>
      </c>
      <c r="CR56" s="20">
        <f t="shared" ca="1" si="14"/>
        <v>-598349.56810082402</v>
      </c>
      <c r="CS56" s="20">
        <f t="shared" ca="1" si="14"/>
        <v>-598349.56810082402</v>
      </c>
      <c r="CT56" s="20">
        <f t="shared" ca="1" si="14"/>
        <v>-598349.56810082402</v>
      </c>
      <c r="CU56" s="20">
        <f t="shared" ref="CU56:DZ56" ca="1" si="15">SUM(CU22:CU55)</f>
        <v>-541129.46673347347</v>
      </c>
      <c r="CV56" s="20">
        <f t="shared" ca="1" si="15"/>
        <v>-541129.46673347347</v>
      </c>
      <c r="CW56" s="20">
        <f t="shared" ca="1" si="15"/>
        <v>-541129.46673347347</v>
      </c>
      <c r="CX56" s="20">
        <f t="shared" ca="1" si="15"/>
        <v>-549875.38940147625</v>
      </c>
      <c r="CY56" s="20">
        <f t="shared" ca="1" si="15"/>
        <v>-549875.38940147625</v>
      </c>
      <c r="CZ56" s="20">
        <f t="shared" ca="1" si="15"/>
        <v>-549875.38940147625</v>
      </c>
      <c r="DA56" s="20">
        <f t="shared" ca="1" si="15"/>
        <v>-512375.38940147631</v>
      </c>
      <c r="DB56" s="20">
        <f t="shared" ca="1" si="15"/>
        <v>-549875.38940147625</v>
      </c>
      <c r="DC56" s="20">
        <f t="shared" ca="1" si="15"/>
        <v>-549875.38940147625</v>
      </c>
      <c r="DD56" s="20">
        <f t="shared" ca="1" si="15"/>
        <v>-549875.38940147625</v>
      </c>
      <c r="DE56" s="20">
        <f t="shared" ca="1" si="15"/>
        <v>-549875.38940147625</v>
      </c>
      <c r="DF56" s="20">
        <f t="shared" ca="1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ca="1" si="16">C20+C56</f>
        <v>-40238.779999999941</v>
      </c>
      <c r="D57" s="25">
        <f t="shared" ca="1" si="16"/>
        <v>-309702.09999999974</v>
      </c>
      <c r="E57" s="25">
        <f t="shared" ca="1" si="16"/>
        <v>243856.69000000024</v>
      </c>
      <c r="F57" s="25">
        <f t="shared" ca="1" si="16"/>
        <v>375536.59999999951</v>
      </c>
      <c r="G57" s="25">
        <f t="shared" ca="1" si="16"/>
        <v>4795.5912542628357</v>
      </c>
      <c r="H57" s="25">
        <f t="shared" ca="1" si="16"/>
        <v>-24579.408745737164</v>
      </c>
      <c r="I57" s="25">
        <f t="shared" ca="1" si="16"/>
        <v>478888.7527879164</v>
      </c>
      <c r="J57" s="25">
        <f t="shared" ca="1" si="16"/>
        <v>171828.54798791645</v>
      </c>
      <c r="K57" s="25">
        <f t="shared" ca="1" si="16"/>
        <v>171828.54798791645</v>
      </c>
      <c r="L57" s="25">
        <f t="shared" ca="1" si="16"/>
        <v>476879.11662352737</v>
      </c>
      <c r="M57" s="25">
        <f t="shared" ca="1" si="16"/>
        <v>507880.05063091288</v>
      </c>
      <c r="N57" s="25">
        <f t="shared" ca="1" si="16"/>
        <v>255504.9665448193</v>
      </c>
      <c r="O57" s="25">
        <f t="shared" ca="1" si="16"/>
        <v>255504.9665448193</v>
      </c>
      <c r="P57" s="25">
        <f t="shared" ca="1" si="16"/>
        <v>255504.9665448193</v>
      </c>
      <c r="Q57" s="25">
        <f t="shared" ca="1" si="16"/>
        <v>255504.9665448193</v>
      </c>
      <c r="R57" s="25">
        <f t="shared" ca="1" si="16"/>
        <v>-411966.09389796446</v>
      </c>
      <c r="S57" s="25">
        <f t="shared" ca="1" si="16"/>
        <v>404202.38110203599</v>
      </c>
      <c r="T57" s="25">
        <f t="shared" ca="1" si="16"/>
        <v>562864.25938823656</v>
      </c>
      <c r="U57" s="25">
        <f t="shared" ca="1" si="16"/>
        <v>324683.81218413287</v>
      </c>
      <c r="V57" s="25">
        <f t="shared" ca="1" si="16"/>
        <v>59005.060607367428</v>
      </c>
      <c r="W57" s="25">
        <f t="shared" ca="1" si="16"/>
        <v>59005.060607367428</v>
      </c>
      <c r="X57" s="25">
        <f t="shared" ca="1" si="16"/>
        <v>80815.365047116997</v>
      </c>
      <c r="Y57" s="25">
        <f t="shared" ca="1" si="16"/>
        <v>37194.756167616928</v>
      </c>
      <c r="Z57" s="25">
        <f t="shared" ca="1" si="16"/>
        <v>37194.756167616928</v>
      </c>
      <c r="AA57" s="25">
        <f t="shared" ca="1" si="16"/>
        <v>37194.756167616928</v>
      </c>
      <c r="AB57" s="25">
        <f t="shared" ca="1" si="16"/>
        <v>37194.756167616928</v>
      </c>
      <c r="AC57" s="25">
        <f t="shared" ca="1" si="16"/>
        <v>37194.756167616928</v>
      </c>
      <c r="AD57" s="25">
        <f t="shared" ca="1" si="16"/>
        <v>110433.44672021689</v>
      </c>
      <c r="AE57" s="25">
        <f t="shared" ca="1" si="16"/>
        <v>-53608.5849649827</v>
      </c>
      <c r="AF57" s="25">
        <f t="shared" ca="1" si="16"/>
        <v>-619655.00409643631</v>
      </c>
      <c r="AG57" s="25">
        <f t="shared" ca="1" si="16"/>
        <v>104051.05590356374</v>
      </c>
      <c r="AH57" s="25">
        <f t="shared" ca="1" si="16"/>
        <v>104051.05590356374</v>
      </c>
      <c r="AI57" s="25">
        <f t="shared" ref="AI57:BN57" ca="1" si="17">AI20+AI56</f>
        <v>104051.05590356421</v>
      </c>
      <c r="AJ57" s="25">
        <f t="shared" ca="1" si="17"/>
        <v>322340.43547131401</v>
      </c>
      <c r="AK57" s="25">
        <f t="shared" ca="1" si="17"/>
        <v>55514.03666242864</v>
      </c>
      <c r="AL57" s="25">
        <f t="shared" ca="1" si="17"/>
        <v>351664.75782082882</v>
      </c>
      <c r="AM57" s="25">
        <f t="shared" ca="1" si="17"/>
        <v>19495.163262108807</v>
      </c>
      <c r="AN57" s="25">
        <f t="shared" ca="1" si="17"/>
        <v>-18004.836737891193</v>
      </c>
      <c r="AO57" s="25">
        <f t="shared" ca="1" si="17"/>
        <v>114874.22872475814</v>
      </c>
      <c r="AP57" s="25">
        <f t="shared" ca="1" si="17"/>
        <v>58482.350006630062</v>
      </c>
      <c r="AQ57" s="25">
        <f t="shared" ca="1" si="17"/>
        <v>13482.350006630062</v>
      </c>
      <c r="AR57" s="25">
        <f t="shared" ca="1" si="17"/>
        <v>58482.350006630062</v>
      </c>
      <c r="AS57" s="25">
        <f t="shared" ca="1" si="17"/>
        <v>166834.2500066295</v>
      </c>
      <c r="AT57" s="25">
        <f t="shared" ca="1" si="17"/>
        <v>121834.2500066295</v>
      </c>
      <c r="AU57" s="25">
        <f t="shared" ca="1" si="17"/>
        <v>439319.83536012971</v>
      </c>
      <c r="AV57" s="25">
        <f t="shared" ca="1" si="17"/>
        <v>-5739.954050587141</v>
      </c>
      <c r="AW57" s="25">
        <f t="shared" ca="1" si="17"/>
        <v>-5739.954050587141</v>
      </c>
      <c r="AX57" s="25">
        <f t="shared" ca="1" si="17"/>
        <v>-5739.9540505862096</v>
      </c>
      <c r="AY57" s="25">
        <f t="shared" ca="1" si="17"/>
        <v>-5739.954050587141</v>
      </c>
      <c r="AZ57" s="25">
        <f t="shared" ca="1" si="17"/>
        <v>-5739.954050587141</v>
      </c>
      <c r="BA57" s="25">
        <f t="shared" ca="1" si="17"/>
        <v>84553.295949412859</v>
      </c>
      <c r="BB57" s="25">
        <f t="shared" ca="1" si="17"/>
        <v>128209.41471769719</v>
      </c>
      <c r="BC57" s="25">
        <f t="shared" ca="1" si="17"/>
        <v>-14877.085282302811</v>
      </c>
      <c r="BD57" s="25">
        <f t="shared" ca="1" si="17"/>
        <v>-14877.085282301879</v>
      </c>
      <c r="BE57" s="25">
        <f t="shared" ca="1" si="17"/>
        <v>221268.06471769756</v>
      </c>
      <c r="BF57" s="25">
        <f t="shared" ca="1" si="17"/>
        <v>-41818.435282302438</v>
      </c>
      <c r="BG57" s="25">
        <f t="shared" ca="1" si="17"/>
        <v>93474.814717697562</v>
      </c>
      <c r="BH57" s="25">
        <f t="shared" ca="1" si="17"/>
        <v>164326.71471769747</v>
      </c>
      <c r="BI57" s="25">
        <f t="shared" ca="1" si="17"/>
        <v>324352.43977329752</v>
      </c>
      <c r="BJ57" s="25">
        <f t="shared" ca="1" si="17"/>
        <v>-119743.47615084925</v>
      </c>
      <c r="BK57" s="25">
        <f t="shared" ca="1" si="17"/>
        <v>134460.32384915103</v>
      </c>
      <c r="BL57" s="25">
        <f t="shared" ca="1" si="17"/>
        <v>-127243.47615084925</v>
      </c>
      <c r="BM57" s="25">
        <f t="shared" ca="1" si="17"/>
        <v>8049.773849150748</v>
      </c>
      <c r="BN57" s="25">
        <f t="shared" ca="1" si="17"/>
        <v>-38770.100007199799</v>
      </c>
      <c r="BO57" s="25">
        <f t="shared" ref="BO57:CT57" ca="1" si="18">BO20+BO56</f>
        <v>107081.79999280057</v>
      </c>
      <c r="BP57" s="25">
        <f t="shared" ca="1" si="18"/>
        <v>62081.799992800574</v>
      </c>
      <c r="BQ57" s="25">
        <f t="shared" ca="1" si="18"/>
        <v>107081.79999280057</v>
      </c>
      <c r="BR57" s="25">
        <f t="shared" ca="1" si="18"/>
        <v>107081.79999280057</v>
      </c>
      <c r="BS57" s="25">
        <f t="shared" ca="1" si="18"/>
        <v>197375.04999280057</v>
      </c>
      <c r="BT57" s="25">
        <f t="shared" ca="1" si="18"/>
        <v>16788.549992800574</v>
      </c>
      <c r="BU57" s="25">
        <f t="shared" ca="1" si="18"/>
        <v>125140.44999280002</v>
      </c>
      <c r="BV57" s="25">
        <f t="shared" ca="1" si="18"/>
        <v>80140.449992800015</v>
      </c>
      <c r="BW57" s="25">
        <f t="shared" ca="1" si="18"/>
        <v>233492.34999280039</v>
      </c>
      <c r="BX57" s="25">
        <f t="shared" ca="1" si="18"/>
        <v>16788.549992800574</v>
      </c>
      <c r="BY57" s="25">
        <f t="shared" ca="1" si="18"/>
        <v>107081.79999280057</v>
      </c>
      <c r="BZ57" s="25">
        <f t="shared" ca="1" si="18"/>
        <v>-83010.97134067642</v>
      </c>
      <c r="CA57" s="25">
        <f t="shared" ca="1" si="18"/>
        <v>115634.17865932349</v>
      </c>
      <c r="CB57" s="25">
        <f t="shared" ca="1" si="18"/>
        <v>-109952.32134067651</v>
      </c>
      <c r="CC57" s="25">
        <f t="shared" ca="1" si="18"/>
        <v>152480.67956517707</v>
      </c>
      <c r="CD57" s="25">
        <f t="shared" ca="1" si="18"/>
        <v>-120510.97134067642</v>
      </c>
      <c r="CE57" s="25">
        <f t="shared" ca="1" si="18"/>
        <v>97575.52865932358</v>
      </c>
      <c r="CF57" s="25">
        <f t="shared" ca="1" si="18"/>
        <v>-120510.97134067642</v>
      </c>
      <c r="CG57" s="25">
        <f t="shared" ca="1" si="18"/>
        <v>133692.82865932339</v>
      </c>
      <c r="CH57" s="25">
        <f t="shared" ca="1" si="18"/>
        <v>-128010.97134067642</v>
      </c>
      <c r="CI57" s="25">
        <f t="shared" ca="1" si="18"/>
        <v>7282.2786593235796</v>
      </c>
      <c r="CJ57" s="25">
        <f t="shared" ca="1" si="18"/>
        <v>-30217.72134067642</v>
      </c>
      <c r="CK57" s="25">
        <f t="shared" ca="1" si="18"/>
        <v>7282.2786593235796</v>
      </c>
      <c r="CL57" s="25">
        <f t="shared" ca="1" si="18"/>
        <v>-2414.1181008238345</v>
      </c>
      <c r="CM57" s="25">
        <f t="shared" ca="1" si="18"/>
        <v>105937.78189917561</v>
      </c>
      <c r="CN57" s="25">
        <f t="shared" ca="1" si="18"/>
        <v>-110766.01810082421</v>
      </c>
      <c r="CO57" s="25">
        <f t="shared" ca="1" si="18"/>
        <v>-110766.01810082421</v>
      </c>
      <c r="CP57" s="25">
        <f t="shared" ca="1" si="18"/>
        <v>-110766.01810082421</v>
      </c>
      <c r="CQ57" s="25">
        <f t="shared" ca="1" si="18"/>
        <v>-110766.01810082421</v>
      </c>
      <c r="CR57" s="25">
        <f t="shared" ca="1" si="18"/>
        <v>-110766.01810082421</v>
      </c>
      <c r="CS57" s="25">
        <f t="shared" ca="1" si="18"/>
        <v>-2414.1181008238345</v>
      </c>
      <c r="CT57" s="25">
        <f t="shared" ca="1" si="18"/>
        <v>-219117.91810082411</v>
      </c>
      <c r="CU57" s="25">
        <f t="shared" ref="CU57:DZ57" ca="1" si="19">CU20+CU56</f>
        <v>-71604.566733473563</v>
      </c>
      <c r="CV57" s="25">
        <f t="shared" ca="1" si="19"/>
        <v>-252191.06673347356</v>
      </c>
      <c r="CW57" s="25">
        <f t="shared" ca="1" si="19"/>
        <v>-161897.81673347356</v>
      </c>
      <c r="CX57" s="25">
        <f t="shared" ca="1" si="19"/>
        <v>-351230.23940147634</v>
      </c>
      <c r="CY57" s="25">
        <f t="shared" ca="1" si="19"/>
        <v>-242878.3394014762</v>
      </c>
      <c r="CZ57" s="25">
        <f t="shared" ca="1" si="19"/>
        <v>-459582.13940147625</v>
      </c>
      <c r="DA57" s="25">
        <f t="shared" ca="1" si="19"/>
        <v>-331788.88940147631</v>
      </c>
      <c r="DB57" s="25">
        <f t="shared" ca="1" si="19"/>
        <v>-549875.38940147625</v>
      </c>
      <c r="DC57" s="25">
        <f t="shared" ca="1" si="19"/>
        <v>-549875.38940147625</v>
      </c>
      <c r="DD57" s="25">
        <f t="shared" ca="1" si="19"/>
        <v>-549875.38940147625</v>
      </c>
      <c r="DE57" s="25">
        <f t="shared" ca="1" si="19"/>
        <v>-549875.38940147625</v>
      </c>
      <c r="DF57" s="25">
        <f t="shared" ca="1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ca="1" si="20">IFERROR(IF(OR(C20&lt;=0,C57/C20&lt;0,C57/C20&gt;1),0,C57/C20),0)</f>
        <v>0</v>
      </c>
      <c r="D58" s="26">
        <f t="shared" ca="1" si="20"/>
        <v>0</v>
      </c>
      <c r="E58" s="26">
        <f t="shared" ca="1" si="20"/>
        <v>0.41040565984452126</v>
      </c>
      <c r="F58" s="26">
        <f t="shared" ca="1" si="20"/>
        <v>0.83945383817108521</v>
      </c>
      <c r="G58" s="26">
        <f t="shared" ca="1" si="20"/>
        <v>1.022764766763189E-2</v>
      </c>
      <c r="H58" s="26">
        <f t="shared" ca="1" si="20"/>
        <v>0</v>
      </c>
      <c r="I58" s="26">
        <f t="shared" ca="1" si="20"/>
        <v>0.49922862784936273</v>
      </c>
      <c r="J58" s="26">
        <f t="shared" ca="1" si="20"/>
        <v>0.27158101979514898</v>
      </c>
      <c r="K58" s="26">
        <f t="shared" ca="1" si="20"/>
        <v>0.27158101979514898</v>
      </c>
      <c r="L58" s="26">
        <f t="shared" ca="1" si="20"/>
        <v>0.47730777482399317</v>
      </c>
      <c r="M58" s="26">
        <f t="shared" ca="1" si="20"/>
        <v>0.4698447729881175</v>
      </c>
      <c r="N58" s="26">
        <f t="shared" ca="1" si="20"/>
        <v>0.32986353963617443</v>
      </c>
      <c r="O58" s="26">
        <f t="shared" ca="1" si="20"/>
        <v>0.32986353963617443</v>
      </c>
      <c r="P58" s="26">
        <f t="shared" ca="1" si="20"/>
        <v>0.32986353963617443</v>
      </c>
      <c r="Q58" s="26">
        <f t="shared" ca="1" si="20"/>
        <v>0.32986353963617443</v>
      </c>
      <c r="R58" s="26">
        <f t="shared" ca="1" si="20"/>
        <v>0</v>
      </c>
      <c r="S58" s="26">
        <f t="shared" ca="1" si="20"/>
        <v>0.42675556836862977</v>
      </c>
      <c r="T58" s="26">
        <f t="shared" ca="1" si="20"/>
        <v>0.50900452703899923</v>
      </c>
      <c r="U58" s="26">
        <f t="shared" ca="1" si="20"/>
        <v>0.37421773808548559</v>
      </c>
      <c r="V58" s="26">
        <f t="shared" ca="1" si="20"/>
        <v>9.8022433716542262E-2</v>
      </c>
      <c r="W58" s="26">
        <f t="shared" ca="1" si="20"/>
        <v>9.8022433716542262E-2</v>
      </c>
      <c r="X58" s="26">
        <f t="shared" ca="1" si="20"/>
        <v>0.12956060352271812</v>
      </c>
      <c r="Y58" s="26">
        <f t="shared" ca="1" si="20"/>
        <v>6.4112933119324991E-2</v>
      </c>
      <c r="Z58" s="26">
        <f t="shared" ca="1" si="20"/>
        <v>6.4112933119324991E-2</v>
      </c>
      <c r="AA58" s="26">
        <f t="shared" ca="1" si="20"/>
        <v>6.4112933119324991E-2</v>
      </c>
      <c r="AB58" s="26">
        <f t="shared" ca="1" si="20"/>
        <v>6.4112933119324991E-2</v>
      </c>
      <c r="AC58" s="26">
        <f t="shared" ca="1" si="20"/>
        <v>6.4112933119324991E-2</v>
      </c>
      <c r="AD58" s="26">
        <f t="shared" ca="1" si="20"/>
        <v>0.16677623407927392</v>
      </c>
      <c r="AE58" s="26">
        <f t="shared" ca="1" si="20"/>
        <v>0</v>
      </c>
      <c r="AF58" s="26">
        <f t="shared" ca="1" si="20"/>
        <v>0</v>
      </c>
      <c r="AG58" s="26">
        <f t="shared" ca="1" si="20"/>
        <v>0.15866690541124293</v>
      </c>
      <c r="AH58" s="26">
        <f t="shared" ca="1" si="20"/>
        <v>0.15866690541124293</v>
      </c>
      <c r="AI58" s="26">
        <f t="shared" ref="AI58:BN58" ca="1" si="21">IFERROR(IF(OR(AI20&lt;=0,AI57/AI20&lt;0,AI57/AI20&gt;1),0,AI57/AI20),0)</f>
        <v>0.15866690541124351</v>
      </c>
      <c r="AJ58" s="26">
        <f t="shared" ca="1" si="21"/>
        <v>0.3687800355448605</v>
      </c>
      <c r="AK58" s="26">
        <f t="shared" ca="1" si="21"/>
        <v>8.6102186170930045E-2</v>
      </c>
      <c r="AL58" s="26">
        <f t="shared" ca="1" si="21"/>
        <v>0.38926948176663145</v>
      </c>
      <c r="AM58" s="26">
        <f t="shared" ca="1" si="21"/>
        <v>3.4128569402176817E-2</v>
      </c>
      <c r="AN58" s="26">
        <f t="shared" ca="1" si="21"/>
        <v>0</v>
      </c>
      <c r="AO58" s="26">
        <f t="shared" ca="1" si="21"/>
        <v>0.17232698559154028</v>
      </c>
      <c r="AP58" s="26">
        <f t="shared" ca="1" si="21"/>
        <v>9.4452473420609945E-2</v>
      </c>
      <c r="AQ58" s="26">
        <f t="shared" ca="1" si="21"/>
        <v>2.1774797105523599E-2</v>
      </c>
      <c r="AR58" s="26">
        <f t="shared" ca="1" si="21"/>
        <v>9.4452473420609945E-2</v>
      </c>
      <c r="AS58" s="26">
        <f t="shared" ca="1" si="21"/>
        <v>0.22931781875590312</v>
      </c>
      <c r="AT58" s="26">
        <f t="shared" ca="1" si="21"/>
        <v>0.167464201506414</v>
      </c>
      <c r="AU58" s="26">
        <f t="shared" ca="1" si="21"/>
        <v>0.43931556069703948</v>
      </c>
      <c r="AV58" s="26">
        <f t="shared" ca="1" si="21"/>
        <v>0</v>
      </c>
      <c r="AW58" s="26">
        <f t="shared" ca="1" si="21"/>
        <v>0</v>
      </c>
      <c r="AX58" s="26">
        <f t="shared" ca="1" si="21"/>
        <v>0</v>
      </c>
      <c r="AY58" s="26">
        <f t="shared" ca="1" si="21"/>
        <v>0</v>
      </c>
      <c r="AZ58" s="26">
        <f t="shared" ca="1" si="21"/>
        <v>0</v>
      </c>
      <c r="BA58" s="26">
        <f t="shared" ca="1" si="21"/>
        <v>0.13104097361430148</v>
      </c>
      <c r="BB58" s="26">
        <f t="shared" ca="1" si="21"/>
        <v>0.17430735935571484</v>
      </c>
      <c r="BC58" s="26">
        <f t="shared" ca="1" si="21"/>
        <v>0</v>
      </c>
      <c r="BD58" s="26">
        <f t="shared" ca="1" si="21"/>
        <v>0</v>
      </c>
      <c r="BE58" s="26">
        <f t="shared" ca="1" si="21"/>
        <v>0.29361664824896594</v>
      </c>
      <c r="BF58" s="26">
        <f t="shared" ca="1" si="21"/>
        <v>0</v>
      </c>
      <c r="BG58" s="26">
        <f t="shared" ca="1" si="21"/>
        <v>0.14092349660193756</v>
      </c>
      <c r="BH58" s="26">
        <f t="shared" ca="1" si="21"/>
        <v>0.21295395332722297</v>
      </c>
      <c r="BI58" s="26">
        <f t="shared" ca="1" si="21"/>
        <v>0.36273751761686329</v>
      </c>
      <c r="BJ58" s="26">
        <f t="shared" ca="1" si="21"/>
        <v>0</v>
      </c>
      <c r="BK58" s="26">
        <f t="shared" ca="1" si="21"/>
        <v>0.19091685211888446</v>
      </c>
      <c r="BL58" s="26">
        <f t="shared" ca="1" si="21"/>
        <v>0</v>
      </c>
      <c r="BM58" s="26">
        <f t="shared" ca="1" si="21"/>
        <v>1.3929913519889967E-2</v>
      </c>
      <c r="BN58" s="26">
        <f t="shared" ca="1" si="21"/>
        <v>0</v>
      </c>
      <c r="BO58" s="26">
        <f t="shared" ref="BO58:CT58" ca="1" si="22">IFERROR(IF(OR(BO20&lt;=0,BO57/BO20&lt;0,BO57/BO20&gt;1),0,BO57/BO20),0)</f>
        <v>0.15604389614249672</v>
      </c>
      <c r="BP58" s="26">
        <f t="shared" ca="1" si="22"/>
        <v>9.0468090292347952E-2</v>
      </c>
      <c r="BQ58" s="26">
        <f t="shared" ca="1" si="22"/>
        <v>0.15604389614249672</v>
      </c>
      <c r="BR58" s="26">
        <f t="shared" ca="1" si="22"/>
        <v>0.15604389614249672</v>
      </c>
      <c r="BS58" s="26">
        <f t="shared" ca="1" si="22"/>
        <v>0.25417832682360175</v>
      </c>
      <c r="BT58" s="26">
        <f t="shared" ca="1" si="22"/>
        <v>2.8171759194390213E-2</v>
      </c>
      <c r="BU58" s="26">
        <f t="shared" ca="1" si="22"/>
        <v>0.1776837962414064</v>
      </c>
      <c r="BV58" s="26">
        <f t="shared" ca="1" si="22"/>
        <v>0.11378942131049218</v>
      </c>
      <c r="BW58" s="26">
        <f t="shared" ca="1" si="22"/>
        <v>0.28732595674255262</v>
      </c>
      <c r="BX58" s="26">
        <f t="shared" ca="1" si="22"/>
        <v>2.8171759194390213E-2</v>
      </c>
      <c r="BY58" s="26">
        <f t="shared" ca="1" si="22"/>
        <v>0.15604389614249672</v>
      </c>
      <c r="BZ58" s="26">
        <f t="shared" ca="1" si="22"/>
        <v>0</v>
      </c>
      <c r="CA58" s="26">
        <f t="shared" ca="1" si="22"/>
        <v>0.16418607924638071</v>
      </c>
      <c r="CB58" s="26">
        <f t="shared" ca="1" si="22"/>
        <v>0</v>
      </c>
      <c r="CC58" s="26">
        <f t="shared" ca="1" si="22"/>
        <v>0.21109091704692359</v>
      </c>
      <c r="CD58" s="26">
        <f t="shared" ca="1" si="22"/>
        <v>0</v>
      </c>
      <c r="CE58" s="26">
        <f t="shared" ca="1" si="22"/>
        <v>0.14219097606865402</v>
      </c>
      <c r="CF58" s="26">
        <f t="shared" ca="1" si="22"/>
        <v>0</v>
      </c>
      <c r="CG58" s="26">
        <f t="shared" ca="1" si="22"/>
        <v>0.18508142726522109</v>
      </c>
      <c r="CH58" s="26">
        <f t="shared" ca="1" si="22"/>
        <v>0</v>
      </c>
      <c r="CI58" s="26">
        <f t="shared" ca="1" si="22"/>
        <v>1.2219911836631932E-2</v>
      </c>
      <c r="CJ58" s="26">
        <f t="shared" ca="1" si="22"/>
        <v>0</v>
      </c>
      <c r="CK58" s="26">
        <f t="shared" ca="1" si="22"/>
        <v>1.2219911836631932E-2</v>
      </c>
      <c r="CL58" s="26">
        <f t="shared" ca="1" si="22"/>
        <v>0</v>
      </c>
      <c r="CM58" s="26">
        <f t="shared" ca="1" si="22"/>
        <v>0.15041840791145214</v>
      </c>
      <c r="CN58" s="26">
        <f t="shared" ca="1" si="22"/>
        <v>0</v>
      </c>
      <c r="CO58" s="26">
        <f t="shared" ca="1" si="22"/>
        <v>0</v>
      </c>
      <c r="CP58" s="26">
        <f t="shared" ca="1" si="22"/>
        <v>0</v>
      </c>
      <c r="CQ58" s="26">
        <f t="shared" ca="1" si="22"/>
        <v>0</v>
      </c>
      <c r="CR58" s="26">
        <f t="shared" ca="1" si="22"/>
        <v>0</v>
      </c>
      <c r="CS58" s="26">
        <f t="shared" ca="1" si="22"/>
        <v>0</v>
      </c>
      <c r="CT58" s="26">
        <f t="shared" ca="1" si="22"/>
        <v>0</v>
      </c>
      <c r="CU58" s="26">
        <f t="shared" ref="CU58:DZ58" ca="1" si="23">IFERROR(IF(OR(CU20&lt;=0,CU57/CU20&lt;0,CU57/CU20&gt;1),0,CU57/CU20),0)</f>
        <v>0</v>
      </c>
      <c r="CV58" s="26">
        <f t="shared" ca="1" si="23"/>
        <v>0</v>
      </c>
      <c r="CW58" s="26">
        <f t="shared" ca="1" si="23"/>
        <v>0</v>
      </c>
      <c r="CX58" s="26">
        <f t="shared" ca="1" si="23"/>
        <v>0</v>
      </c>
      <c r="CY58" s="26">
        <f t="shared" ca="1" si="23"/>
        <v>0</v>
      </c>
      <c r="CZ58" s="26">
        <f t="shared" ca="1" si="23"/>
        <v>0</v>
      </c>
      <c r="DA58" s="26">
        <f t="shared" ca="1" si="23"/>
        <v>0</v>
      </c>
      <c r="DB58" s="26">
        <f t="shared" ca="1" si="23"/>
        <v>0</v>
      </c>
      <c r="DC58" s="26">
        <f t="shared" ca="1" si="23"/>
        <v>0</v>
      </c>
      <c r="DD58" s="26">
        <f t="shared" ca="1" si="23"/>
        <v>0</v>
      </c>
      <c r="DE58" s="26">
        <f t="shared" ca="1" si="23"/>
        <v>0</v>
      </c>
      <c r="DF58" s="26">
        <f t="shared" ca="1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0</v>
      </c>
      <c r="P79" s="3">
        <f>IF(ISBLANK(Actuals!P78),IF(Uplifters!$B$2="Yes",Uplifters!M107,0),Actuals!P78)</f>
        <v>0</v>
      </c>
      <c r="Q79" s="3">
        <f>IF(ISBLANK(Actuals!Q78),IF(Uplifters!$B$2="Yes",Uplifters!N107,0),Actuals!Q78)</f>
        <v>0</v>
      </c>
      <c r="R79" s="3">
        <f>IF(ISBLANK(Actuals!R78),IF(Uplifters!$B$2="Yes",Uplifters!O107,0),Actuals!R78)</f>
        <v>0</v>
      </c>
      <c r="S79" s="3">
        <f>IF(ISBLANK(Actuals!S78),IF(Uplifters!$B$2="Yes",Uplifters!P107,0),Actuals!S78)</f>
        <v>0</v>
      </c>
      <c r="T79" s="3">
        <f>IF(ISBLANK(Actuals!T78),IF(Uplifters!$B$2="Yes",Uplifters!Q107,0),Actuals!T78)</f>
        <v>0</v>
      </c>
      <c r="U79" s="3">
        <f>IF(ISBLANK(Actuals!U78),IF(Uplifters!$B$2="Yes",Uplifters!R107,0),Actuals!U78)</f>
        <v>0</v>
      </c>
      <c r="V79" s="3">
        <f>IF(ISBLANK(Actuals!V78),IF(Uplifters!$B$2="Yes",Uplifters!S107,0),Actuals!V78)</f>
        <v>0</v>
      </c>
      <c r="W79" s="3">
        <f>IF(ISBLANK(Actuals!W78),IF(Uplifters!$B$2="Yes",Uplifters!T107,0),Actuals!W78)</f>
        <v>0</v>
      </c>
      <c r="X79" s="3">
        <f>IF(ISBLANK(Actuals!X78),IF(Uplifters!$B$2="Yes",Uplifters!U107,0),Actuals!X78)</f>
        <v>0</v>
      </c>
      <c r="Y79" s="3">
        <f>IF(ISBLANK(Actuals!Y78),IF(Uplifters!$B$2="Yes",Uplifters!V107,0),Actuals!Y78)</f>
        <v>0</v>
      </c>
      <c r="Z79" s="3">
        <f>IF(ISBLANK(Actuals!Z78),IF(Uplifters!$B$2="Yes",Uplifters!W107,0),Actuals!Z78)</f>
        <v>0</v>
      </c>
      <c r="AA79" s="3">
        <f>IF(ISBLANK(Actuals!AA78),IF(Uplifters!$B$2="Yes",Uplifters!X107,0),Actuals!AA78)</f>
        <v>0</v>
      </c>
      <c r="AB79" s="3">
        <f>IF(ISBLANK(Actuals!AB78),IF(Uplifters!$B$2="Yes",Uplifters!Y107,0),Actuals!AB78)</f>
        <v>0</v>
      </c>
      <c r="AC79" s="3">
        <f>IF(ISBLANK(Actuals!AC78),IF(Uplifters!$B$2="Yes",Uplifters!Z107,0),Actuals!AC78)</f>
        <v>0</v>
      </c>
      <c r="AD79" s="3">
        <f>IF(ISBLANK(Actuals!AD78),IF(Uplifters!$B$2="Yes",Uplifters!AA107,0),Actuals!AD78)</f>
        <v>0</v>
      </c>
      <c r="AE79" s="3">
        <f>IF(ISBLANK(Actuals!AE78),IF(Uplifters!$B$2="Yes",Uplifters!AB107,0),Actuals!AE78)</f>
        <v>0</v>
      </c>
      <c r="AF79" s="3">
        <f>IF(ISBLANK(Actuals!AF78),IF(Uplifters!$B$2="Yes",Uplifters!AC107,0),Actuals!AF78)</f>
        <v>0</v>
      </c>
      <c r="AG79" s="3">
        <f>IF(ISBLANK(Actuals!AG78),IF(Uplifters!$B$2="Yes",Uplifters!AD107,0),Actuals!AG78)</f>
        <v>0</v>
      </c>
      <c r="AH79" s="3">
        <f>IF(ISBLANK(Actuals!AH78),IF(Uplifters!$B$2="Yes",Uplifters!AE107,0),Actuals!AH78)</f>
        <v>0</v>
      </c>
      <c r="AI79" s="3">
        <f>IF(ISBLANK(Actuals!AI78),IF(Uplifters!$B$2="Yes",Uplifters!AF107,0),Actuals!AI78)</f>
        <v>0</v>
      </c>
      <c r="AJ79" s="3">
        <f>IF(ISBLANK(Actuals!AJ78),IF(Uplifters!$B$2="Yes",Uplifters!AG107,0),Actuals!AJ78)</f>
        <v>0</v>
      </c>
      <c r="AK79" s="3">
        <f>IF(ISBLANK(Actuals!AK78),IF(Uplifters!$B$2="Yes",Uplifters!AH107,0),Actuals!AK78)</f>
        <v>0</v>
      </c>
      <c r="AL79" s="3">
        <f>IF(ISBLANK(Actuals!AL78),IF(Uplifters!$B$2="Yes",Uplifters!AI107,0),Actuals!AL78)</f>
        <v>0</v>
      </c>
      <c r="AM79" s="3">
        <f>IF(ISBLANK(Actuals!AM78),IF(Uplifters!$B$2="Yes",Uplifters!AJ107,0),Actuals!AM78)</f>
        <v>0</v>
      </c>
      <c r="AN79" s="3">
        <f>IF(ISBLANK(Actuals!AN78),IF(Uplifters!$B$2="Yes",Uplifters!AK107,0),Actuals!AN78)</f>
        <v>0</v>
      </c>
      <c r="AO79" s="3">
        <f>IF(ISBLANK(Actuals!AO78),IF(Uplifters!$B$2="Yes",Uplifters!AL107,0),Actuals!AO78)</f>
        <v>0</v>
      </c>
      <c r="AP79" s="3">
        <f>IF(ISBLANK(Actuals!AP78),IF(Uplifters!$B$2="Yes",Uplifters!AM107,0),Actuals!AP78)</f>
        <v>0</v>
      </c>
      <c r="AQ79" s="3">
        <f>IF(ISBLANK(Actuals!AQ78),IF(Uplifters!$B$2="Yes",Uplifters!AN107,0),Actuals!AQ78)</f>
        <v>0</v>
      </c>
      <c r="AR79" s="3">
        <f>IF(ISBLANK(Actuals!AR78),IF(Uplifters!$B$2="Yes",Uplifters!AO107,0),Actuals!AR78)</f>
        <v>0</v>
      </c>
      <c r="AS79" s="3">
        <f>IF(ISBLANK(Actuals!AS78),IF(Uplifters!$B$2="Yes",Uplifters!AP107,0),Actuals!AS78)</f>
        <v>0</v>
      </c>
      <c r="AT79" s="3">
        <f>IF(ISBLANK(Actuals!AT78),IF(Uplifters!$B$2="Yes",Uplifters!AQ107,0),Actuals!AT78)</f>
        <v>0</v>
      </c>
      <c r="AU79" s="3">
        <f>IF(ISBLANK(Actuals!AU78),IF(Uplifters!$B$2="Yes",Uplifters!AR107,0),Actuals!AU78)</f>
        <v>0</v>
      </c>
      <c r="AV79" s="3">
        <f>IF(ISBLANK(Actuals!AV78),IF(Uplifters!$B$2="Yes",Uplifters!AS107,0),Actuals!AV78)</f>
        <v>0</v>
      </c>
      <c r="AW79" s="3">
        <f>IF(ISBLANK(Actuals!AW78),IF(Uplifters!$B$2="Yes",Uplifters!AT107,0),Actuals!AW78)</f>
        <v>0</v>
      </c>
      <c r="AX79" s="3">
        <f>IF(ISBLANK(Actuals!AX78),IF(Uplifters!$B$2="Yes",Uplifters!AU107,0),Actuals!AX78)</f>
        <v>0</v>
      </c>
      <c r="AY79" s="3">
        <f>IF(ISBLANK(Actuals!AY78),IF(Uplifters!$B$2="Yes",Uplifters!AV107,0),Actuals!AY78)</f>
        <v>0</v>
      </c>
      <c r="AZ79" s="3">
        <f>IF(ISBLANK(Actuals!AZ78),IF(Uplifters!$B$2="Yes",Uplifters!AW107,0),Actuals!AZ78)</f>
        <v>0</v>
      </c>
      <c r="BA79" s="3">
        <f>IF(ISBLANK(Actuals!BA78),IF(Uplifters!$B$2="Yes",Uplifters!AX107,0),Actuals!BA78)</f>
        <v>0</v>
      </c>
      <c r="BB79" s="3">
        <f>IF(ISBLANK(Actuals!BB78),IF(Uplifters!$B$2="Yes",Uplifters!AY107,0),Actuals!BB78)</f>
        <v>0</v>
      </c>
      <c r="BC79" s="3">
        <f>IF(ISBLANK(Actuals!BC78),IF(Uplifters!$B$2="Yes",Uplifters!AZ107,0),Actuals!BC78)</f>
        <v>0</v>
      </c>
      <c r="BD79" s="3">
        <f>IF(ISBLANK(Actuals!BD78),IF(Uplifters!$B$2="Yes",Uplifters!BA107,0),Actuals!BD78)</f>
        <v>0</v>
      </c>
      <c r="BE79" s="3">
        <f>IF(ISBLANK(Actuals!BE78),IF(Uplifters!$B$2="Yes",Uplifters!BB107,0),Actuals!BE78)</f>
        <v>0</v>
      </c>
      <c r="BF79" s="3">
        <f>IF(ISBLANK(Actuals!BF78),IF(Uplifters!$B$2="Yes",Uplifters!BC107,0),Actuals!BF78)</f>
        <v>0</v>
      </c>
      <c r="BG79" s="3">
        <f>IF(ISBLANK(Actuals!BG78),IF(Uplifters!$B$2="Yes",Uplifters!BD107,0),Actuals!BG78)</f>
        <v>0</v>
      </c>
      <c r="BH79" s="3">
        <f>IF(ISBLANK(Actuals!BH78),IF(Uplifters!$B$2="Yes",Uplifters!BE107,0),Actuals!BH78)</f>
        <v>0</v>
      </c>
      <c r="BI79" s="3">
        <f>IF(ISBLANK(Actuals!BI78),IF(Uplifters!$B$2="Yes",Uplifters!BF107,0),Actuals!BI78)</f>
        <v>0</v>
      </c>
      <c r="BJ79" s="3">
        <f>IF(ISBLANK(Actuals!BJ78),IF(Uplifters!$B$2="Yes",Uplifters!BG107,0),Actuals!BJ78)</f>
        <v>0</v>
      </c>
      <c r="BK79" s="3">
        <f>IF(ISBLANK(Actuals!BK78),IF(Uplifters!$B$2="Yes",Uplifters!BH107,0),Actuals!BK78)</f>
        <v>0</v>
      </c>
      <c r="BL79" s="3">
        <f>IF(ISBLANK(Actuals!BL78),IF(Uplifters!$B$2="Yes",Uplifters!BI107,0),Actuals!BL78)</f>
        <v>0</v>
      </c>
      <c r="BM79" s="3">
        <f>IF(ISBLANK(Actuals!BM78),IF(Uplifters!$B$2="Yes",Uplifters!BJ107,0),Actuals!BM78)</f>
        <v>0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33406.25</v>
      </c>
      <c r="P80" s="20">
        <f t="shared" si="24"/>
        <v>33406.25</v>
      </c>
      <c r="Q80" s="20">
        <f t="shared" si="24"/>
        <v>33406.25</v>
      </c>
      <c r="R80" s="20">
        <f t="shared" si="24"/>
        <v>33406.25</v>
      </c>
      <c r="S80" s="20">
        <f t="shared" si="24"/>
        <v>33406.25</v>
      </c>
      <c r="T80" s="20">
        <f t="shared" si="24"/>
        <v>33406.25</v>
      </c>
      <c r="U80" s="20">
        <f t="shared" si="24"/>
        <v>9500</v>
      </c>
      <c r="V80" s="20">
        <f t="shared" si="24"/>
        <v>9500</v>
      </c>
      <c r="W80" s="20">
        <f t="shared" si="24"/>
        <v>9500</v>
      </c>
      <c r="X80" s="20">
        <f t="shared" si="24"/>
        <v>9500</v>
      </c>
      <c r="Y80" s="20">
        <f t="shared" si="24"/>
        <v>9500</v>
      </c>
      <c r="Z80" s="20">
        <f t="shared" si="24"/>
        <v>66875</v>
      </c>
      <c r="AA80" s="20">
        <f t="shared" si="24"/>
        <v>9500</v>
      </c>
      <c r="AB80" s="20">
        <f t="shared" si="24"/>
        <v>9500</v>
      </c>
      <c r="AC80" s="20">
        <f t="shared" si="24"/>
        <v>66875</v>
      </c>
      <c r="AD80" s="20">
        <f t="shared" si="24"/>
        <v>9500</v>
      </c>
      <c r="AE80" s="20">
        <f t="shared" si="24"/>
        <v>9500</v>
      </c>
      <c r="AF80" s="20">
        <f t="shared" si="24"/>
        <v>66875</v>
      </c>
      <c r="AG80" s="20">
        <f t="shared" si="24"/>
        <v>9500</v>
      </c>
      <c r="AH80" s="20">
        <f t="shared" si="24"/>
        <v>9500</v>
      </c>
      <c r="AI80" s="20">
        <f t="shared" ref="AI80:BN80" si="25">SUM(AI63:AI79)</f>
        <v>9500</v>
      </c>
      <c r="AJ80" s="20">
        <f t="shared" si="25"/>
        <v>0</v>
      </c>
      <c r="AK80" s="20">
        <f t="shared" si="25"/>
        <v>0</v>
      </c>
      <c r="AL80" s="20">
        <f t="shared" si="25"/>
        <v>0</v>
      </c>
      <c r="AM80" s="20">
        <f t="shared" si="25"/>
        <v>0</v>
      </c>
      <c r="AN80" s="20">
        <f t="shared" si="25"/>
        <v>0</v>
      </c>
      <c r="AO80" s="20">
        <f t="shared" si="25"/>
        <v>0</v>
      </c>
      <c r="AP80" s="20">
        <f t="shared" si="25"/>
        <v>0</v>
      </c>
      <c r="AQ80" s="20">
        <f t="shared" si="25"/>
        <v>0</v>
      </c>
      <c r="AR80" s="20">
        <f t="shared" si="25"/>
        <v>0</v>
      </c>
      <c r="AS80" s="20">
        <f t="shared" si="25"/>
        <v>0</v>
      </c>
      <c r="AT80" s="20">
        <f t="shared" si="25"/>
        <v>0</v>
      </c>
      <c r="AU80" s="20">
        <f t="shared" si="25"/>
        <v>81683</v>
      </c>
      <c r="AV80" s="20">
        <f t="shared" si="25"/>
        <v>0</v>
      </c>
      <c r="AW80" s="20">
        <f t="shared" si="25"/>
        <v>0</v>
      </c>
      <c r="AX80" s="20">
        <f t="shared" si="25"/>
        <v>81682</v>
      </c>
      <c r="AY80" s="20">
        <f t="shared" si="25"/>
        <v>0</v>
      </c>
      <c r="AZ80" s="20">
        <f t="shared" si="25"/>
        <v>0</v>
      </c>
      <c r="BA80" s="20">
        <f t="shared" si="25"/>
        <v>81682</v>
      </c>
      <c r="BB80" s="20">
        <f t="shared" si="25"/>
        <v>0</v>
      </c>
      <c r="BC80" s="20">
        <f t="shared" si="25"/>
        <v>0</v>
      </c>
      <c r="BD80" s="20">
        <f t="shared" si="25"/>
        <v>933521</v>
      </c>
      <c r="BE80" s="20">
        <f t="shared" si="25"/>
        <v>0</v>
      </c>
      <c r="BF80" s="20">
        <f t="shared" si="25"/>
        <v>0</v>
      </c>
      <c r="BG80" s="20">
        <f t="shared" si="25"/>
        <v>130878</v>
      </c>
      <c r="BH80" s="20">
        <f t="shared" si="25"/>
        <v>0</v>
      </c>
      <c r="BI80" s="20">
        <f t="shared" si="25"/>
        <v>0</v>
      </c>
      <c r="BJ80" s="20">
        <f t="shared" si="25"/>
        <v>130876</v>
      </c>
      <c r="BK80" s="20">
        <f t="shared" si="25"/>
        <v>0</v>
      </c>
      <c r="BL80" s="20">
        <f t="shared" si="25"/>
        <v>0</v>
      </c>
      <c r="BM80" s="20">
        <f t="shared" si="25"/>
        <v>130876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-44683.84166666666</v>
      </c>
      <c r="P113" s="25">
        <f t="shared" si="32"/>
        <v>-44683.84166666666</v>
      </c>
      <c r="Q113" s="25">
        <f t="shared" si="32"/>
        <v>-44683.84166666666</v>
      </c>
      <c r="R113" s="25">
        <f t="shared" si="32"/>
        <v>-46245.643500000006</v>
      </c>
      <c r="S113" s="25">
        <f t="shared" si="32"/>
        <v>-46245.643500000006</v>
      </c>
      <c r="T113" s="25">
        <f t="shared" si="32"/>
        <v>-46245.643500000006</v>
      </c>
      <c r="U113" s="25">
        <f t="shared" si="32"/>
        <v>-70151.893500000006</v>
      </c>
      <c r="V113" s="25">
        <f t="shared" si="32"/>
        <v>-70151.893500000006</v>
      </c>
      <c r="W113" s="25">
        <f t="shared" si="32"/>
        <v>-70151.893500000006</v>
      </c>
      <c r="X113" s="25">
        <f t="shared" si="32"/>
        <v>-70151.893500000006</v>
      </c>
      <c r="Y113" s="25">
        <f t="shared" si="32"/>
        <v>-70151.893500000006</v>
      </c>
      <c r="Z113" s="25">
        <f t="shared" si="32"/>
        <v>-12776.893500000006</v>
      </c>
      <c r="AA113" s="25">
        <f t="shared" si="32"/>
        <v>-70151.893500000006</v>
      </c>
      <c r="AB113" s="25">
        <f t="shared" si="32"/>
        <v>-70151.893500000006</v>
      </c>
      <c r="AC113" s="25">
        <f t="shared" si="32"/>
        <v>-12776.893500000006</v>
      </c>
      <c r="AD113" s="25">
        <f t="shared" si="32"/>
        <v>-71744.931370000006</v>
      </c>
      <c r="AE113" s="25">
        <f t="shared" si="32"/>
        <v>-71744.931370000006</v>
      </c>
      <c r="AF113" s="25">
        <f t="shared" si="32"/>
        <v>-14369.931370000006</v>
      </c>
      <c r="AG113" s="25">
        <f t="shared" si="32"/>
        <v>-71744.931370000006</v>
      </c>
      <c r="AH113" s="25">
        <f t="shared" si="32"/>
        <v>-71744.931370000006</v>
      </c>
      <c r="AI113" s="25">
        <f t="shared" ref="AI113:BN113" si="33">AI80+AI111</f>
        <v>-71744.931370000006</v>
      </c>
      <c r="AJ113" s="25">
        <f t="shared" si="33"/>
        <v>-81244.931370000006</v>
      </c>
      <c r="AK113" s="25">
        <f t="shared" si="33"/>
        <v>-81244.931370000006</v>
      </c>
      <c r="AL113" s="25">
        <f t="shared" si="33"/>
        <v>-81244.931370000006</v>
      </c>
      <c r="AM113" s="25">
        <f t="shared" si="33"/>
        <v>-81244.931370000006</v>
      </c>
      <c r="AN113" s="25">
        <f t="shared" si="33"/>
        <v>-81244.931370000006</v>
      </c>
      <c r="AO113" s="25">
        <f t="shared" si="33"/>
        <v>-81244.931370000006</v>
      </c>
      <c r="AP113" s="25">
        <f t="shared" si="33"/>
        <v>-82869.829997399982</v>
      </c>
      <c r="AQ113" s="25">
        <f t="shared" si="33"/>
        <v>-82869.829997399982</v>
      </c>
      <c r="AR113" s="25">
        <f t="shared" si="33"/>
        <v>-82869.829997399982</v>
      </c>
      <c r="AS113" s="25">
        <f t="shared" si="33"/>
        <v>-82869.829997399982</v>
      </c>
      <c r="AT113" s="25">
        <f t="shared" si="33"/>
        <v>-82869.829997399982</v>
      </c>
      <c r="AU113" s="25">
        <f t="shared" si="33"/>
        <v>-82869.829997399997</v>
      </c>
      <c r="AV113" s="25">
        <f t="shared" si="33"/>
        <v>-82869.829997399982</v>
      </c>
      <c r="AW113" s="25">
        <f t="shared" si="33"/>
        <v>-82869.829997399982</v>
      </c>
      <c r="AX113" s="25">
        <f t="shared" si="33"/>
        <v>-82869.829997399997</v>
      </c>
      <c r="AY113" s="25">
        <f t="shared" si="33"/>
        <v>-82869.829997399982</v>
      </c>
      <c r="AZ113" s="25">
        <f t="shared" si="33"/>
        <v>-82869.829997399982</v>
      </c>
      <c r="BA113" s="25">
        <f t="shared" si="33"/>
        <v>-82869.829997399997</v>
      </c>
      <c r="BB113" s="25">
        <f t="shared" si="33"/>
        <v>-84527.226597347995</v>
      </c>
      <c r="BC113" s="25">
        <f t="shared" si="33"/>
        <v>-84527.226597347995</v>
      </c>
      <c r="BD113" s="25">
        <f t="shared" si="33"/>
        <v>-84527.226597347995</v>
      </c>
      <c r="BE113" s="25">
        <f t="shared" si="33"/>
        <v>-84527.226597347995</v>
      </c>
      <c r="BF113" s="25">
        <f t="shared" si="33"/>
        <v>-84527.226597347995</v>
      </c>
      <c r="BG113" s="25">
        <f t="shared" si="33"/>
        <v>-84527.226597347995</v>
      </c>
      <c r="BH113" s="25">
        <f t="shared" si="33"/>
        <v>-84527.226597347995</v>
      </c>
      <c r="BI113" s="25">
        <f t="shared" si="33"/>
        <v>-84527.226597347995</v>
      </c>
      <c r="BJ113" s="25">
        <f t="shared" si="33"/>
        <v>-84527.226597347995</v>
      </c>
      <c r="BK113" s="25">
        <f t="shared" si="33"/>
        <v>-84527.226597347995</v>
      </c>
      <c r="BL113" s="25">
        <f t="shared" si="33"/>
        <v>-84527.226597347995</v>
      </c>
      <c r="BM113" s="25">
        <f t="shared" si="33"/>
        <v>-84527.226597347995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580144.35400095023</v>
      </c>
      <c r="AD116" s="3">
        <f t="shared" si="36"/>
        <v>662165.36984355003</v>
      </c>
      <c r="AE116" s="3">
        <f t="shared" si="36"/>
        <v>498123.33815835044</v>
      </c>
      <c r="AF116" s="3">
        <f t="shared" si="36"/>
        <v>-67923.080973103177</v>
      </c>
      <c r="AG116" s="3">
        <f t="shared" si="36"/>
        <v>655782.97902689688</v>
      </c>
      <c r="AH116" s="3">
        <f t="shared" si="36"/>
        <v>655782.97902689688</v>
      </c>
      <c r="AI116" s="3">
        <f t="shared" ref="AI116:BN116" si="37">AI20</f>
        <v>655782.97902689734</v>
      </c>
      <c r="AJ116" s="3">
        <f t="shared" si="37"/>
        <v>874072.35859464714</v>
      </c>
      <c r="AK116" s="3">
        <f t="shared" si="37"/>
        <v>644745.95978576178</v>
      </c>
      <c r="AL116" s="3">
        <f t="shared" si="37"/>
        <v>903396.68094416196</v>
      </c>
      <c r="AM116" s="3">
        <f t="shared" si="37"/>
        <v>571227.08638544194</v>
      </c>
      <c r="AN116" s="3">
        <f t="shared" si="37"/>
        <v>571227.08638544194</v>
      </c>
      <c r="AO116" s="3">
        <f t="shared" si="37"/>
        <v>666606.15184809128</v>
      </c>
      <c r="AP116" s="3">
        <f t="shared" si="37"/>
        <v>619172.24492576346</v>
      </c>
      <c r="AQ116" s="3">
        <f t="shared" si="37"/>
        <v>619172.24492576346</v>
      </c>
      <c r="AR116" s="3">
        <f t="shared" si="37"/>
        <v>619172.24492576346</v>
      </c>
      <c r="AS116" s="3">
        <f t="shared" si="37"/>
        <v>727524.1449257629</v>
      </c>
      <c r="AT116" s="3">
        <f t="shared" si="37"/>
        <v>727524.1449257629</v>
      </c>
      <c r="AU116" s="3">
        <f t="shared" si="37"/>
        <v>1000009.7302792631</v>
      </c>
      <c r="AV116" s="3">
        <f t="shared" si="37"/>
        <v>554949.94086854625</v>
      </c>
      <c r="AW116" s="3">
        <f t="shared" si="37"/>
        <v>554949.94086854625</v>
      </c>
      <c r="AX116" s="3">
        <f t="shared" si="37"/>
        <v>554949.94086854719</v>
      </c>
      <c r="AY116" s="3">
        <f t="shared" si="37"/>
        <v>554949.94086854625</v>
      </c>
      <c r="AZ116" s="3">
        <f t="shared" si="37"/>
        <v>554949.94086854625</v>
      </c>
      <c r="BA116" s="3">
        <f t="shared" si="37"/>
        <v>645243.19086854625</v>
      </c>
      <c r="BB116" s="3">
        <f t="shared" si="37"/>
        <v>735536.44086854625</v>
      </c>
      <c r="BC116" s="3">
        <f t="shared" si="37"/>
        <v>554949.94086854625</v>
      </c>
      <c r="BD116" s="3">
        <f t="shared" si="37"/>
        <v>554949.94086854719</v>
      </c>
      <c r="BE116" s="3">
        <f t="shared" si="37"/>
        <v>753595.09086854663</v>
      </c>
      <c r="BF116" s="3">
        <f t="shared" si="37"/>
        <v>573008.59086854663</v>
      </c>
      <c r="BG116" s="3">
        <f t="shared" si="37"/>
        <v>663301.84086854663</v>
      </c>
      <c r="BH116" s="3">
        <f t="shared" si="37"/>
        <v>771653.74086854653</v>
      </c>
      <c r="BI116" s="3">
        <f t="shared" si="37"/>
        <v>894179.46592414659</v>
      </c>
      <c r="BJ116" s="3">
        <f t="shared" si="37"/>
        <v>487583.54999999981</v>
      </c>
      <c r="BK116" s="3">
        <f t="shared" si="37"/>
        <v>704287.35000000009</v>
      </c>
      <c r="BL116" s="3">
        <f t="shared" si="37"/>
        <v>487583.54999999981</v>
      </c>
      <c r="BM116" s="3">
        <f t="shared" si="37"/>
        <v>577876.79999999981</v>
      </c>
      <c r="BN116" s="3">
        <f t="shared" si="37"/>
        <v>577876.79999999981</v>
      </c>
      <c r="BO116" s="3">
        <f t="shared" ref="BO116:CT116" si="38">BO20</f>
        <v>686228.70000000019</v>
      </c>
      <c r="BP116" s="3">
        <f t="shared" si="38"/>
        <v>686228.70000000019</v>
      </c>
      <c r="BQ116" s="3">
        <f t="shared" si="38"/>
        <v>686228.70000000019</v>
      </c>
      <c r="BR116" s="3">
        <f t="shared" si="38"/>
        <v>686228.70000000019</v>
      </c>
      <c r="BS116" s="3">
        <f t="shared" si="38"/>
        <v>776521.95000000019</v>
      </c>
      <c r="BT116" s="3">
        <f t="shared" si="38"/>
        <v>595935.45000000019</v>
      </c>
      <c r="BU116" s="3">
        <f t="shared" si="38"/>
        <v>704287.34999999963</v>
      </c>
      <c r="BV116" s="3">
        <f t="shared" si="38"/>
        <v>704287.34999999963</v>
      </c>
      <c r="BW116" s="3">
        <f t="shared" si="38"/>
        <v>812639.25</v>
      </c>
      <c r="BX116" s="3">
        <f t="shared" si="38"/>
        <v>595935.45000000019</v>
      </c>
      <c r="BY116" s="3">
        <f t="shared" si="38"/>
        <v>686228.70000000019</v>
      </c>
      <c r="BZ116" s="3">
        <f t="shared" si="38"/>
        <v>505642.20000000019</v>
      </c>
      <c r="CA116" s="3">
        <f t="shared" si="38"/>
        <v>704287.35000000009</v>
      </c>
      <c r="CB116" s="3">
        <f t="shared" si="38"/>
        <v>523700.85000000009</v>
      </c>
      <c r="CC116" s="3">
        <f t="shared" si="38"/>
        <v>722346</v>
      </c>
      <c r="CD116" s="3">
        <f t="shared" si="38"/>
        <v>505642.20000000019</v>
      </c>
      <c r="CE116" s="3">
        <f t="shared" si="38"/>
        <v>686228.70000000019</v>
      </c>
      <c r="CF116" s="3">
        <f t="shared" si="38"/>
        <v>505642.20000000019</v>
      </c>
      <c r="CG116" s="3">
        <f t="shared" si="38"/>
        <v>722346</v>
      </c>
      <c r="CH116" s="3">
        <f t="shared" si="38"/>
        <v>505642.20000000019</v>
      </c>
      <c r="CI116" s="3">
        <f t="shared" si="38"/>
        <v>595935.45000000019</v>
      </c>
      <c r="CJ116" s="3">
        <f t="shared" si="38"/>
        <v>595935.45000000019</v>
      </c>
      <c r="CK116" s="3">
        <f t="shared" si="38"/>
        <v>595935.45000000019</v>
      </c>
      <c r="CL116" s="3">
        <f t="shared" si="38"/>
        <v>595935.45000000019</v>
      </c>
      <c r="CM116" s="3">
        <f t="shared" si="38"/>
        <v>704287.34999999963</v>
      </c>
      <c r="CN116" s="3">
        <f t="shared" si="38"/>
        <v>487583.54999999981</v>
      </c>
      <c r="CO116" s="3">
        <f t="shared" si="38"/>
        <v>487583.54999999981</v>
      </c>
      <c r="CP116" s="3">
        <f t="shared" si="38"/>
        <v>487583.54999999981</v>
      </c>
      <c r="CQ116" s="3">
        <f t="shared" si="38"/>
        <v>487583.54999999981</v>
      </c>
      <c r="CR116" s="3">
        <f t="shared" si="38"/>
        <v>487583.54999999981</v>
      </c>
      <c r="CS116" s="3">
        <f t="shared" si="38"/>
        <v>595935.45000000019</v>
      </c>
      <c r="CT116" s="3">
        <f t="shared" si="38"/>
        <v>379231.64999999991</v>
      </c>
      <c r="CU116" s="3">
        <f t="shared" ref="CU116:DF116" si="39">CU20</f>
        <v>469524.89999999991</v>
      </c>
      <c r="CV116" s="3">
        <f t="shared" si="39"/>
        <v>288938.39999999991</v>
      </c>
      <c r="CW116" s="3">
        <f t="shared" si="39"/>
        <v>379231.64999999991</v>
      </c>
      <c r="CX116" s="3">
        <f t="shared" si="39"/>
        <v>198645.14999999991</v>
      </c>
      <c r="CY116" s="3">
        <f t="shared" si="39"/>
        <v>306997.05000000005</v>
      </c>
      <c r="CZ116" s="3">
        <f t="shared" si="39"/>
        <v>90293.25</v>
      </c>
      <c r="DA116" s="3">
        <f t="shared" si="39"/>
        <v>180586.5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33406.25</v>
      </c>
      <c r="P117" s="3">
        <f t="shared" si="40"/>
        <v>33406.25</v>
      </c>
      <c r="Q117" s="3">
        <f t="shared" si="40"/>
        <v>33406.25</v>
      </c>
      <c r="R117" s="3">
        <f t="shared" si="40"/>
        <v>33406.25</v>
      </c>
      <c r="S117" s="3">
        <f t="shared" si="40"/>
        <v>33406.25</v>
      </c>
      <c r="T117" s="3">
        <f t="shared" si="40"/>
        <v>33406.25</v>
      </c>
      <c r="U117" s="3">
        <f t="shared" si="40"/>
        <v>9500</v>
      </c>
      <c r="V117" s="3">
        <f t="shared" si="40"/>
        <v>9500</v>
      </c>
      <c r="W117" s="3">
        <f t="shared" si="40"/>
        <v>9500</v>
      </c>
      <c r="X117" s="3">
        <f t="shared" si="40"/>
        <v>9500</v>
      </c>
      <c r="Y117" s="3">
        <f t="shared" si="40"/>
        <v>9500</v>
      </c>
      <c r="Z117" s="3">
        <f t="shared" si="40"/>
        <v>66875</v>
      </c>
      <c r="AA117" s="3">
        <f t="shared" si="40"/>
        <v>9500</v>
      </c>
      <c r="AB117" s="3">
        <f t="shared" si="40"/>
        <v>9500</v>
      </c>
      <c r="AC117" s="3">
        <f t="shared" si="40"/>
        <v>66875</v>
      </c>
      <c r="AD117" s="3">
        <f t="shared" si="40"/>
        <v>9500</v>
      </c>
      <c r="AE117" s="3">
        <f t="shared" si="40"/>
        <v>9500</v>
      </c>
      <c r="AF117" s="3">
        <f t="shared" si="40"/>
        <v>66875</v>
      </c>
      <c r="AG117" s="3">
        <f t="shared" si="40"/>
        <v>9500</v>
      </c>
      <c r="AH117" s="3">
        <f t="shared" si="40"/>
        <v>9500</v>
      </c>
      <c r="AI117" s="3">
        <f t="shared" ref="AI117:BN117" si="41">AI80</f>
        <v>9500</v>
      </c>
      <c r="AJ117" s="3">
        <f t="shared" si="41"/>
        <v>0</v>
      </c>
      <c r="AK117" s="3">
        <f t="shared" si="41"/>
        <v>0</v>
      </c>
      <c r="AL117" s="3">
        <f t="shared" si="41"/>
        <v>0</v>
      </c>
      <c r="AM117" s="3">
        <f t="shared" si="41"/>
        <v>0</v>
      </c>
      <c r="AN117" s="3">
        <f t="shared" si="41"/>
        <v>0</v>
      </c>
      <c r="AO117" s="3">
        <f t="shared" si="41"/>
        <v>0</v>
      </c>
      <c r="AP117" s="3">
        <f t="shared" si="41"/>
        <v>0</v>
      </c>
      <c r="AQ117" s="3">
        <f t="shared" si="41"/>
        <v>0</v>
      </c>
      <c r="AR117" s="3">
        <f t="shared" si="41"/>
        <v>0</v>
      </c>
      <c r="AS117" s="3">
        <f t="shared" si="41"/>
        <v>0</v>
      </c>
      <c r="AT117" s="3">
        <f t="shared" si="41"/>
        <v>0</v>
      </c>
      <c r="AU117" s="3">
        <f t="shared" si="41"/>
        <v>81683</v>
      </c>
      <c r="AV117" s="3">
        <f t="shared" si="41"/>
        <v>0</v>
      </c>
      <c r="AW117" s="3">
        <f t="shared" si="41"/>
        <v>0</v>
      </c>
      <c r="AX117" s="3">
        <f t="shared" si="41"/>
        <v>81682</v>
      </c>
      <c r="AY117" s="3">
        <f t="shared" si="41"/>
        <v>0</v>
      </c>
      <c r="AZ117" s="3">
        <f t="shared" si="41"/>
        <v>0</v>
      </c>
      <c r="BA117" s="3">
        <f t="shared" si="41"/>
        <v>81682</v>
      </c>
      <c r="BB117" s="3">
        <f t="shared" si="41"/>
        <v>0</v>
      </c>
      <c r="BC117" s="3">
        <f t="shared" si="41"/>
        <v>0</v>
      </c>
      <c r="BD117" s="3">
        <f t="shared" si="41"/>
        <v>933521</v>
      </c>
      <c r="BE117" s="3">
        <f t="shared" si="41"/>
        <v>0</v>
      </c>
      <c r="BF117" s="3">
        <f t="shared" si="41"/>
        <v>0</v>
      </c>
      <c r="BG117" s="3">
        <f t="shared" si="41"/>
        <v>130878</v>
      </c>
      <c r="BH117" s="3">
        <f t="shared" si="41"/>
        <v>0</v>
      </c>
      <c r="BI117" s="3">
        <f t="shared" si="41"/>
        <v>0</v>
      </c>
      <c r="BJ117" s="3">
        <f t="shared" si="41"/>
        <v>130876</v>
      </c>
      <c r="BK117" s="3">
        <f t="shared" si="41"/>
        <v>0</v>
      </c>
      <c r="BL117" s="3">
        <f t="shared" si="41"/>
        <v>0</v>
      </c>
      <c r="BM117" s="3">
        <f t="shared" si="41"/>
        <v>130876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807984.02487815265</v>
      </c>
      <c r="P118" s="20">
        <f t="shared" si="44"/>
        <v>807984.02487815265</v>
      </c>
      <c r="Q118" s="20">
        <f t="shared" si="44"/>
        <v>807984.02487815265</v>
      </c>
      <c r="R118" s="20">
        <f t="shared" si="44"/>
        <v>188389.75393536896</v>
      </c>
      <c r="S118" s="20">
        <f t="shared" si="44"/>
        <v>980558.22893536929</v>
      </c>
      <c r="T118" s="20">
        <f t="shared" si="44"/>
        <v>1139220.1072215699</v>
      </c>
      <c r="U118" s="20">
        <f t="shared" si="44"/>
        <v>877133.41001746617</v>
      </c>
      <c r="V118" s="20">
        <f t="shared" si="44"/>
        <v>611454.65844070073</v>
      </c>
      <c r="W118" s="20">
        <f t="shared" si="44"/>
        <v>611454.65844070073</v>
      </c>
      <c r="X118" s="20">
        <f t="shared" si="44"/>
        <v>633264.9628804503</v>
      </c>
      <c r="Y118" s="20">
        <f t="shared" si="44"/>
        <v>589644.35400095023</v>
      </c>
      <c r="Z118" s="20">
        <f t="shared" si="44"/>
        <v>647019.35400095023</v>
      </c>
      <c r="AA118" s="20">
        <f t="shared" si="44"/>
        <v>589644.35400095023</v>
      </c>
      <c r="AB118" s="20">
        <f t="shared" si="44"/>
        <v>589644.35400095023</v>
      </c>
      <c r="AC118" s="20">
        <f t="shared" si="44"/>
        <v>647019.35400095023</v>
      </c>
      <c r="AD118" s="20">
        <f t="shared" si="44"/>
        <v>671665.36984355003</v>
      </c>
      <c r="AE118" s="20">
        <f t="shared" si="44"/>
        <v>507623.33815835044</v>
      </c>
      <c r="AF118" s="20">
        <f t="shared" si="44"/>
        <v>-1048.0809731031768</v>
      </c>
      <c r="AG118" s="20">
        <f t="shared" si="44"/>
        <v>665282.97902689688</v>
      </c>
      <c r="AH118" s="20">
        <f t="shared" si="44"/>
        <v>665282.97902689688</v>
      </c>
      <c r="AI118" s="20">
        <f t="shared" ref="AI118:BN118" si="45">AI116+AI117</f>
        <v>665282.97902689734</v>
      </c>
      <c r="AJ118" s="20">
        <f t="shared" si="45"/>
        <v>874072.35859464714</v>
      </c>
      <c r="AK118" s="20">
        <f t="shared" si="45"/>
        <v>644745.95978576178</v>
      </c>
      <c r="AL118" s="20">
        <f t="shared" si="45"/>
        <v>903396.68094416196</v>
      </c>
      <c r="AM118" s="20">
        <f t="shared" si="45"/>
        <v>571227.08638544194</v>
      </c>
      <c r="AN118" s="20">
        <f t="shared" si="45"/>
        <v>571227.08638544194</v>
      </c>
      <c r="AO118" s="20">
        <f t="shared" si="45"/>
        <v>666606.15184809128</v>
      </c>
      <c r="AP118" s="20">
        <f t="shared" si="45"/>
        <v>619172.24492576346</v>
      </c>
      <c r="AQ118" s="20">
        <f t="shared" si="45"/>
        <v>619172.24492576346</v>
      </c>
      <c r="AR118" s="20">
        <f t="shared" si="45"/>
        <v>619172.24492576346</v>
      </c>
      <c r="AS118" s="20">
        <f t="shared" si="45"/>
        <v>727524.1449257629</v>
      </c>
      <c r="AT118" s="20">
        <f t="shared" si="45"/>
        <v>727524.1449257629</v>
      </c>
      <c r="AU118" s="20">
        <f t="shared" si="45"/>
        <v>1081692.7302792631</v>
      </c>
      <c r="AV118" s="20">
        <f t="shared" si="45"/>
        <v>554949.94086854625</v>
      </c>
      <c r="AW118" s="20">
        <f t="shared" si="45"/>
        <v>554949.94086854625</v>
      </c>
      <c r="AX118" s="20">
        <f t="shared" si="45"/>
        <v>636631.94086854719</v>
      </c>
      <c r="AY118" s="20">
        <f t="shared" si="45"/>
        <v>554949.94086854625</v>
      </c>
      <c r="AZ118" s="20">
        <f t="shared" si="45"/>
        <v>554949.94086854625</v>
      </c>
      <c r="BA118" s="20">
        <f t="shared" si="45"/>
        <v>726925.19086854625</v>
      </c>
      <c r="BB118" s="20">
        <f t="shared" si="45"/>
        <v>735536.44086854625</v>
      </c>
      <c r="BC118" s="20">
        <f t="shared" si="45"/>
        <v>554949.94086854625</v>
      </c>
      <c r="BD118" s="20">
        <f t="shared" si="45"/>
        <v>1488470.9408685472</v>
      </c>
      <c r="BE118" s="20">
        <f t="shared" si="45"/>
        <v>753595.09086854663</v>
      </c>
      <c r="BF118" s="20">
        <f t="shared" si="45"/>
        <v>573008.59086854663</v>
      </c>
      <c r="BG118" s="20">
        <f t="shared" si="45"/>
        <v>794179.84086854663</v>
      </c>
      <c r="BH118" s="20">
        <f t="shared" si="45"/>
        <v>771653.74086854653</v>
      </c>
      <c r="BI118" s="20">
        <f t="shared" si="45"/>
        <v>894179.46592414659</v>
      </c>
      <c r="BJ118" s="20">
        <f t="shared" si="45"/>
        <v>618459.54999999981</v>
      </c>
      <c r="BK118" s="20">
        <f t="shared" si="45"/>
        <v>704287.35000000009</v>
      </c>
      <c r="BL118" s="20">
        <f t="shared" si="45"/>
        <v>487583.54999999981</v>
      </c>
      <c r="BM118" s="20">
        <f t="shared" si="45"/>
        <v>708752.79999999981</v>
      </c>
      <c r="BN118" s="20">
        <f t="shared" si="45"/>
        <v>577876.79999999981</v>
      </c>
      <c r="BO118" s="20">
        <f t="shared" ref="BO118:CT118" si="46">BO116+BO117</f>
        <v>686228.70000000019</v>
      </c>
      <c r="BP118" s="20">
        <f t="shared" si="46"/>
        <v>817104.70000000019</v>
      </c>
      <c r="BQ118" s="20">
        <f t="shared" si="46"/>
        <v>686228.70000000019</v>
      </c>
      <c r="BR118" s="20">
        <f t="shared" si="46"/>
        <v>686228.70000000019</v>
      </c>
      <c r="BS118" s="20">
        <f t="shared" si="46"/>
        <v>918927.95000000019</v>
      </c>
      <c r="BT118" s="20">
        <f t="shared" si="46"/>
        <v>595935.45000000019</v>
      </c>
      <c r="BU118" s="20">
        <f t="shared" si="46"/>
        <v>704287.34999999963</v>
      </c>
      <c r="BV118" s="20">
        <f t="shared" si="46"/>
        <v>846689.34999999963</v>
      </c>
      <c r="BW118" s="20">
        <f t="shared" si="46"/>
        <v>812639.25</v>
      </c>
      <c r="BX118" s="20">
        <f t="shared" si="46"/>
        <v>595935.45000000019</v>
      </c>
      <c r="BY118" s="20">
        <f t="shared" si="46"/>
        <v>828630.70000000019</v>
      </c>
      <c r="BZ118" s="20">
        <f t="shared" si="46"/>
        <v>505642.20000000019</v>
      </c>
      <c r="CA118" s="20">
        <f t="shared" si="46"/>
        <v>704287.35000000009</v>
      </c>
      <c r="CB118" s="20">
        <f t="shared" si="46"/>
        <v>739258.85000000009</v>
      </c>
      <c r="CC118" s="20">
        <f t="shared" si="46"/>
        <v>722346</v>
      </c>
      <c r="CD118" s="20">
        <f t="shared" si="46"/>
        <v>505642.20000000019</v>
      </c>
      <c r="CE118" s="20">
        <f t="shared" si="46"/>
        <v>917245.70000000019</v>
      </c>
      <c r="CF118" s="20">
        <f t="shared" si="46"/>
        <v>505642.20000000019</v>
      </c>
      <c r="CG118" s="20">
        <f t="shared" si="46"/>
        <v>722346</v>
      </c>
      <c r="CH118" s="20">
        <f t="shared" si="46"/>
        <v>736658.20000000019</v>
      </c>
      <c r="CI118" s="20">
        <f t="shared" si="46"/>
        <v>595935.45000000019</v>
      </c>
      <c r="CJ118" s="20">
        <f t="shared" si="46"/>
        <v>595935.45000000019</v>
      </c>
      <c r="CK118" s="20">
        <f t="shared" si="46"/>
        <v>826951.45000000019</v>
      </c>
      <c r="CL118" s="20">
        <f t="shared" si="46"/>
        <v>826951.45000000019</v>
      </c>
      <c r="CM118" s="20">
        <f t="shared" si="46"/>
        <v>935303.34999999963</v>
      </c>
      <c r="CN118" s="20">
        <f t="shared" si="46"/>
        <v>718599.54999999981</v>
      </c>
      <c r="CO118" s="20">
        <f t="shared" si="46"/>
        <v>718599.54999999981</v>
      </c>
      <c r="CP118" s="20">
        <f t="shared" si="46"/>
        <v>718599.54999999981</v>
      </c>
      <c r="CQ118" s="20">
        <f t="shared" si="46"/>
        <v>718599.54999999981</v>
      </c>
      <c r="CR118" s="20">
        <f t="shared" si="46"/>
        <v>718599.54999999981</v>
      </c>
      <c r="CS118" s="20">
        <f t="shared" si="46"/>
        <v>826951.45000000019</v>
      </c>
      <c r="CT118" s="20">
        <f t="shared" si="46"/>
        <v>610247.64999999991</v>
      </c>
      <c r="CU118" s="20">
        <f t="shared" ref="CU118:DZ118" si="47">CU116+CU117</f>
        <v>700540.89999999991</v>
      </c>
      <c r="CV118" s="20">
        <f t="shared" si="47"/>
        <v>519954.39999999991</v>
      </c>
      <c r="CW118" s="20">
        <f t="shared" si="47"/>
        <v>610247.64999999991</v>
      </c>
      <c r="CX118" s="20">
        <f t="shared" si="47"/>
        <v>429661.14999999991</v>
      </c>
      <c r="CY118" s="20">
        <f t="shared" si="47"/>
        <v>538013.05000000005</v>
      </c>
      <c r="CZ118" s="20">
        <f t="shared" si="47"/>
        <v>321309.25</v>
      </c>
      <c r="DA118" s="20">
        <f t="shared" si="47"/>
        <v>411602.5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ca="1" si="48">C56</f>
        <v>-258991.59</v>
      </c>
      <c r="D119" s="3">
        <f t="shared" ca="1" si="48"/>
        <v>-258698.63000000003</v>
      </c>
      <c r="E119" s="3">
        <f t="shared" ca="1" si="48"/>
        <v>-350327.83</v>
      </c>
      <c r="F119" s="3">
        <f t="shared" ca="1" si="48"/>
        <v>-71821.649999999994</v>
      </c>
      <c r="G119" s="3">
        <f t="shared" ca="1" si="48"/>
        <v>-464089.47499999998</v>
      </c>
      <c r="H119" s="3">
        <f t="shared" ca="1" si="48"/>
        <v>-493464.47499999998</v>
      </c>
      <c r="I119" s="3">
        <f t="shared" ca="1" si="48"/>
        <v>-480368.64166666666</v>
      </c>
      <c r="J119" s="3">
        <f t="shared" ca="1" si="48"/>
        <v>-460868.64166666666</v>
      </c>
      <c r="K119" s="3">
        <f t="shared" ca="1" si="48"/>
        <v>-460868.64166666666</v>
      </c>
      <c r="L119" s="3">
        <f t="shared" ca="1" si="48"/>
        <v>-522222.80833333335</v>
      </c>
      <c r="M119" s="3">
        <f t="shared" ca="1" si="48"/>
        <v>-573072.80833333335</v>
      </c>
      <c r="N119" s="3">
        <f t="shared" ca="1" si="48"/>
        <v>-519072.80833333335</v>
      </c>
      <c r="O119" s="3">
        <f t="shared" ca="1" si="48"/>
        <v>-519072.80833333335</v>
      </c>
      <c r="P119" s="3">
        <f t="shared" ca="1" si="48"/>
        <v>-519072.80833333335</v>
      </c>
      <c r="Q119" s="3">
        <f t="shared" ca="1" si="48"/>
        <v>-519072.80833333335</v>
      </c>
      <c r="R119" s="3">
        <f t="shared" ca="1" si="48"/>
        <v>-566949.59783333342</v>
      </c>
      <c r="S119" s="3">
        <f t="shared" ca="1" si="48"/>
        <v>-542949.5978333333</v>
      </c>
      <c r="T119" s="3">
        <f t="shared" ca="1" si="48"/>
        <v>-542949.5978333333</v>
      </c>
      <c r="U119" s="3">
        <f t="shared" ca="1" si="48"/>
        <v>-542949.5978333333</v>
      </c>
      <c r="V119" s="3">
        <f t="shared" ca="1" si="48"/>
        <v>-542949.5978333333</v>
      </c>
      <c r="W119" s="3">
        <f t="shared" ca="1" si="48"/>
        <v>-542949.5978333333</v>
      </c>
      <c r="X119" s="3">
        <f t="shared" ca="1" si="48"/>
        <v>-542949.5978333333</v>
      </c>
      <c r="Y119" s="3">
        <f t="shared" ca="1" si="48"/>
        <v>-542949.5978333333</v>
      </c>
      <c r="Z119" s="3">
        <f t="shared" ca="1" si="48"/>
        <v>-542949.5978333333</v>
      </c>
      <c r="AA119" s="3">
        <f t="shared" ca="1" si="48"/>
        <v>-542949.5978333333</v>
      </c>
      <c r="AB119" s="3">
        <f t="shared" ca="1" si="48"/>
        <v>-542949.5978333333</v>
      </c>
      <c r="AC119" s="3">
        <f t="shared" ca="1" si="48"/>
        <v>-542949.5978333333</v>
      </c>
      <c r="AD119" s="3">
        <f t="shared" ca="1" si="48"/>
        <v>-551731.92312333314</v>
      </c>
      <c r="AE119" s="3">
        <f t="shared" ca="1" si="48"/>
        <v>-551731.92312333314</v>
      </c>
      <c r="AF119" s="3">
        <f t="shared" ca="1" si="48"/>
        <v>-551731.92312333314</v>
      </c>
      <c r="AG119" s="3">
        <f t="shared" ca="1" si="48"/>
        <v>-551731.92312333314</v>
      </c>
      <c r="AH119" s="3">
        <f t="shared" ca="1" si="48"/>
        <v>-551731.92312333314</v>
      </c>
      <c r="AI119" s="3">
        <f t="shared" ref="AI119:BN119" ca="1" si="49">AI56</f>
        <v>-551731.92312333314</v>
      </c>
      <c r="AJ119" s="3">
        <f t="shared" ca="1" si="49"/>
        <v>-551731.92312333314</v>
      </c>
      <c r="AK119" s="3">
        <f t="shared" ca="1" si="49"/>
        <v>-589231.92312333314</v>
      </c>
      <c r="AL119" s="3">
        <f t="shared" ca="1" si="49"/>
        <v>-551731.92312333314</v>
      </c>
      <c r="AM119" s="3">
        <f t="shared" ca="1" si="49"/>
        <v>-551731.92312333314</v>
      </c>
      <c r="AN119" s="3">
        <f t="shared" ca="1" si="49"/>
        <v>-589231.92312333314</v>
      </c>
      <c r="AO119" s="3">
        <f t="shared" ca="1" si="49"/>
        <v>-551731.92312333314</v>
      </c>
      <c r="AP119" s="3">
        <f t="shared" ca="1" si="49"/>
        <v>-560689.8949191334</v>
      </c>
      <c r="AQ119" s="3">
        <f t="shared" ca="1" si="49"/>
        <v>-605689.8949191334</v>
      </c>
      <c r="AR119" s="3">
        <f t="shared" ca="1" si="49"/>
        <v>-560689.8949191334</v>
      </c>
      <c r="AS119" s="3">
        <f t="shared" ca="1" si="49"/>
        <v>-560689.8949191334</v>
      </c>
      <c r="AT119" s="3">
        <f t="shared" ca="1" si="49"/>
        <v>-605689.8949191334</v>
      </c>
      <c r="AU119" s="3">
        <f t="shared" ca="1" si="49"/>
        <v>-560689.8949191334</v>
      </c>
      <c r="AV119" s="3">
        <f t="shared" ca="1" si="49"/>
        <v>-560689.8949191334</v>
      </c>
      <c r="AW119" s="3">
        <f t="shared" ca="1" si="49"/>
        <v>-560689.8949191334</v>
      </c>
      <c r="AX119" s="3">
        <f t="shared" ca="1" si="49"/>
        <v>-560689.8949191334</v>
      </c>
      <c r="AY119" s="3">
        <f t="shared" ca="1" si="49"/>
        <v>-560689.8949191334</v>
      </c>
      <c r="AZ119" s="3">
        <f t="shared" ca="1" si="49"/>
        <v>-560689.8949191334</v>
      </c>
      <c r="BA119" s="3">
        <f t="shared" ca="1" si="49"/>
        <v>-560689.8949191334</v>
      </c>
      <c r="BB119" s="3">
        <f t="shared" ca="1" si="49"/>
        <v>-607327.02615084907</v>
      </c>
      <c r="BC119" s="3">
        <f t="shared" ca="1" si="49"/>
        <v>-569827.02615084907</v>
      </c>
      <c r="BD119" s="3">
        <f t="shared" ca="1" si="49"/>
        <v>-569827.02615084907</v>
      </c>
      <c r="BE119" s="3">
        <f t="shared" ca="1" si="49"/>
        <v>-532327.02615084907</v>
      </c>
      <c r="BF119" s="3">
        <f t="shared" ca="1" si="49"/>
        <v>-614827.02615084907</v>
      </c>
      <c r="BG119" s="3">
        <f t="shared" ca="1" si="49"/>
        <v>-569827.02615084907</v>
      </c>
      <c r="BH119" s="3">
        <f t="shared" ca="1" si="49"/>
        <v>-607327.02615084907</v>
      </c>
      <c r="BI119" s="3">
        <f t="shared" ca="1" si="49"/>
        <v>-569827.02615084907</v>
      </c>
      <c r="BJ119" s="3">
        <f t="shared" ca="1" si="49"/>
        <v>-607327.02615084907</v>
      </c>
      <c r="BK119" s="3">
        <f t="shared" ca="1" si="49"/>
        <v>-569827.02615084907</v>
      </c>
      <c r="BL119" s="3">
        <f t="shared" ca="1" si="49"/>
        <v>-614827.02615084907</v>
      </c>
      <c r="BM119" s="3">
        <f t="shared" ca="1" si="49"/>
        <v>-569827.02615084907</v>
      </c>
      <c r="BN119" s="3">
        <f t="shared" ca="1" si="49"/>
        <v>-616646.90000719961</v>
      </c>
      <c r="BO119" s="3">
        <f t="shared" ref="BO119:CT119" ca="1" si="50">BO56</f>
        <v>-579146.90000719961</v>
      </c>
      <c r="BP119" s="3">
        <f t="shared" ca="1" si="50"/>
        <v>-624146.90000719961</v>
      </c>
      <c r="BQ119" s="3">
        <f t="shared" ca="1" si="50"/>
        <v>-579146.90000719961</v>
      </c>
      <c r="BR119" s="3">
        <f t="shared" ca="1" si="50"/>
        <v>-579146.90000719961</v>
      </c>
      <c r="BS119" s="3">
        <f t="shared" ca="1" si="50"/>
        <v>-579146.90000719961</v>
      </c>
      <c r="BT119" s="3">
        <f t="shared" ca="1" si="50"/>
        <v>-579146.90000719961</v>
      </c>
      <c r="BU119" s="3">
        <f t="shared" ca="1" si="50"/>
        <v>-579146.90000719961</v>
      </c>
      <c r="BV119" s="3">
        <f t="shared" ca="1" si="50"/>
        <v>-624146.90000719961</v>
      </c>
      <c r="BW119" s="3">
        <f t="shared" ca="1" si="50"/>
        <v>-579146.90000719961</v>
      </c>
      <c r="BX119" s="3">
        <f t="shared" ca="1" si="50"/>
        <v>-579146.90000719961</v>
      </c>
      <c r="BY119" s="3">
        <f t="shared" ca="1" si="50"/>
        <v>-579146.90000719961</v>
      </c>
      <c r="BZ119" s="3">
        <f t="shared" ca="1" si="50"/>
        <v>-588653.17134067661</v>
      </c>
      <c r="CA119" s="3">
        <f t="shared" ca="1" si="50"/>
        <v>-588653.17134067661</v>
      </c>
      <c r="CB119" s="3">
        <f t="shared" ca="1" si="50"/>
        <v>-633653.17134067661</v>
      </c>
      <c r="CC119" s="3">
        <f t="shared" ca="1" si="50"/>
        <v>-569865.32043482293</v>
      </c>
      <c r="CD119" s="3">
        <f t="shared" ca="1" si="50"/>
        <v>-626153.17134067661</v>
      </c>
      <c r="CE119" s="3">
        <f t="shared" ca="1" si="50"/>
        <v>-588653.17134067661</v>
      </c>
      <c r="CF119" s="3">
        <f t="shared" ca="1" si="50"/>
        <v>-626153.17134067661</v>
      </c>
      <c r="CG119" s="3">
        <f t="shared" ca="1" si="50"/>
        <v>-588653.17134067661</v>
      </c>
      <c r="CH119" s="3">
        <f t="shared" ca="1" si="50"/>
        <v>-633653.17134067661</v>
      </c>
      <c r="CI119" s="3">
        <f t="shared" ca="1" si="50"/>
        <v>-588653.17134067661</v>
      </c>
      <c r="CJ119" s="3">
        <f t="shared" ca="1" si="50"/>
        <v>-626153.17134067661</v>
      </c>
      <c r="CK119" s="3">
        <f t="shared" ca="1" si="50"/>
        <v>-588653.17134067661</v>
      </c>
      <c r="CL119" s="3">
        <f t="shared" ca="1" si="50"/>
        <v>-598349.56810082402</v>
      </c>
      <c r="CM119" s="3">
        <f t="shared" ca="1" si="50"/>
        <v>-598349.56810082402</v>
      </c>
      <c r="CN119" s="3">
        <f t="shared" ca="1" si="50"/>
        <v>-598349.56810082402</v>
      </c>
      <c r="CO119" s="3">
        <f t="shared" ca="1" si="50"/>
        <v>-598349.56810082402</v>
      </c>
      <c r="CP119" s="3">
        <f t="shared" ca="1" si="50"/>
        <v>-598349.56810082402</v>
      </c>
      <c r="CQ119" s="3">
        <f t="shared" ca="1" si="50"/>
        <v>-598349.56810082402</v>
      </c>
      <c r="CR119" s="3">
        <f t="shared" ca="1" si="50"/>
        <v>-598349.56810082402</v>
      </c>
      <c r="CS119" s="3">
        <f t="shared" ca="1" si="50"/>
        <v>-598349.56810082402</v>
      </c>
      <c r="CT119" s="3">
        <f t="shared" ca="1" si="50"/>
        <v>-598349.56810082402</v>
      </c>
      <c r="CU119" s="3">
        <f t="shared" ref="CU119:DF119" ca="1" si="51">CU56</f>
        <v>-541129.46673347347</v>
      </c>
      <c r="CV119" s="3">
        <f t="shared" ca="1" si="51"/>
        <v>-541129.46673347347</v>
      </c>
      <c r="CW119" s="3">
        <f t="shared" ca="1" si="51"/>
        <v>-541129.46673347347</v>
      </c>
      <c r="CX119" s="3">
        <f t="shared" ca="1" si="51"/>
        <v>-549875.38940147625</v>
      </c>
      <c r="CY119" s="3">
        <f t="shared" ca="1" si="51"/>
        <v>-549875.38940147625</v>
      </c>
      <c r="CZ119" s="3">
        <f t="shared" ca="1" si="51"/>
        <v>-549875.38940147625</v>
      </c>
      <c r="DA119" s="3">
        <f t="shared" ca="1" si="51"/>
        <v>-512375.38940147631</v>
      </c>
      <c r="DB119" s="3">
        <f t="shared" ca="1" si="51"/>
        <v>-549875.38940147625</v>
      </c>
      <c r="DC119" s="3">
        <f t="shared" ca="1" si="51"/>
        <v>-549875.38940147625</v>
      </c>
      <c r="DD119" s="3">
        <f t="shared" ca="1" si="51"/>
        <v>-549875.38940147625</v>
      </c>
      <c r="DE119" s="3">
        <f t="shared" ca="1" si="51"/>
        <v>-549875.38940147625</v>
      </c>
      <c r="DF119" s="3">
        <f t="shared" ca="1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ca="1" si="56">C119+C120</f>
        <v>-455615.43</v>
      </c>
      <c r="D121" s="20">
        <f t="shared" ca="1" si="56"/>
        <v>-448405.75</v>
      </c>
      <c r="E121" s="20">
        <f t="shared" ca="1" si="56"/>
        <v>-592457.05000000005</v>
      </c>
      <c r="F121" s="20">
        <f t="shared" ca="1" si="56"/>
        <v>-264798.49</v>
      </c>
      <c r="G121" s="20">
        <f t="shared" ca="1" si="56"/>
        <v>-542179.56666666665</v>
      </c>
      <c r="H121" s="20">
        <f t="shared" ca="1" si="56"/>
        <v>-571554.56666666665</v>
      </c>
      <c r="I121" s="20">
        <f t="shared" ca="1" si="56"/>
        <v>-558458.73333333328</v>
      </c>
      <c r="J121" s="20">
        <f t="shared" ca="1" si="56"/>
        <v>-538958.73333333328</v>
      </c>
      <c r="K121" s="20">
        <f t="shared" ca="1" si="56"/>
        <v>-538958.73333333328</v>
      </c>
      <c r="L121" s="20">
        <f t="shared" ca="1" si="56"/>
        <v>-600312.9</v>
      </c>
      <c r="M121" s="20">
        <f t="shared" ca="1" si="56"/>
        <v>-651162.9</v>
      </c>
      <c r="N121" s="20">
        <f t="shared" ca="1" si="56"/>
        <v>-597162.9</v>
      </c>
      <c r="O121" s="20">
        <f t="shared" ca="1" si="56"/>
        <v>-597162.9</v>
      </c>
      <c r="P121" s="20">
        <f t="shared" ca="1" si="56"/>
        <v>-597162.9</v>
      </c>
      <c r="Q121" s="20">
        <f t="shared" ca="1" si="56"/>
        <v>-597162.9</v>
      </c>
      <c r="R121" s="20">
        <f t="shared" ca="1" si="56"/>
        <v>-646601.49133333343</v>
      </c>
      <c r="S121" s="20">
        <f t="shared" ca="1" si="56"/>
        <v>-622601.49133333331</v>
      </c>
      <c r="T121" s="20">
        <f t="shared" ca="1" si="56"/>
        <v>-622601.49133333331</v>
      </c>
      <c r="U121" s="20">
        <f t="shared" ca="1" si="56"/>
        <v>-622601.49133333331</v>
      </c>
      <c r="V121" s="20">
        <f t="shared" ca="1" si="56"/>
        <v>-622601.49133333331</v>
      </c>
      <c r="W121" s="20">
        <f t="shared" ca="1" si="56"/>
        <v>-622601.49133333331</v>
      </c>
      <c r="X121" s="20">
        <f t="shared" ca="1" si="56"/>
        <v>-622601.49133333331</v>
      </c>
      <c r="Y121" s="20">
        <f t="shared" ca="1" si="56"/>
        <v>-622601.49133333331</v>
      </c>
      <c r="Z121" s="20">
        <f t="shared" ca="1" si="56"/>
        <v>-622601.49133333331</v>
      </c>
      <c r="AA121" s="20">
        <f t="shared" ca="1" si="56"/>
        <v>-622601.49133333331</v>
      </c>
      <c r="AB121" s="20">
        <f t="shared" ca="1" si="56"/>
        <v>-622601.49133333331</v>
      </c>
      <c r="AC121" s="20">
        <f t="shared" ca="1" si="56"/>
        <v>-622601.49133333331</v>
      </c>
      <c r="AD121" s="20">
        <f t="shared" ca="1" si="56"/>
        <v>-632976.85449333314</v>
      </c>
      <c r="AE121" s="20">
        <f t="shared" ca="1" si="56"/>
        <v>-632976.85449333314</v>
      </c>
      <c r="AF121" s="20">
        <f t="shared" ca="1" si="56"/>
        <v>-632976.85449333314</v>
      </c>
      <c r="AG121" s="20">
        <f t="shared" ca="1" si="56"/>
        <v>-632976.85449333314</v>
      </c>
      <c r="AH121" s="20">
        <f t="shared" ca="1" si="56"/>
        <v>-632976.85449333314</v>
      </c>
      <c r="AI121" s="20">
        <f t="shared" ref="AI121:BN121" ca="1" si="57">AI119+AI120</f>
        <v>-632976.85449333314</v>
      </c>
      <c r="AJ121" s="20">
        <f t="shared" ca="1" si="57"/>
        <v>-632976.85449333314</v>
      </c>
      <c r="AK121" s="20">
        <f t="shared" ca="1" si="57"/>
        <v>-670476.85449333314</v>
      </c>
      <c r="AL121" s="20">
        <f t="shared" ca="1" si="57"/>
        <v>-632976.85449333314</v>
      </c>
      <c r="AM121" s="20">
        <f t="shared" ca="1" si="57"/>
        <v>-632976.85449333314</v>
      </c>
      <c r="AN121" s="20">
        <f t="shared" ca="1" si="57"/>
        <v>-670476.85449333314</v>
      </c>
      <c r="AO121" s="20">
        <f t="shared" ca="1" si="57"/>
        <v>-632976.85449333314</v>
      </c>
      <c r="AP121" s="20">
        <f t="shared" ca="1" si="57"/>
        <v>-643559.72491653333</v>
      </c>
      <c r="AQ121" s="20">
        <f t="shared" ca="1" si="57"/>
        <v>-688559.72491653333</v>
      </c>
      <c r="AR121" s="20">
        <f t="shared" ca="1" si="57"/>
        <v>-643559.72491653333</v>
      </c>
      <c r="AS121" s="20">
        <f t="shared" ca="1" si="57"/>
        <v>-643559.72491653333</v>
      </c>
      <c r="AT121" s="20">
        <f t="shared" ca="1" si="57"/>
        <v>-688559.72491653333</v>
      </c>
      <c r="AU121" s="20">
        <f t="shared" ca="1" si="57"/>
        <v>-725242.72491653333</v>
      </c>
      <c r="AV121" s="20">
        <f t="shared" ca="1" si="57"/>
        <v>-643559.72491653333</v>
      </c>
      <c r="AW121" s="20">
        <f t="shared" ca="1" si="57"/>
        <v>-643559.72491653333</v>
      </c>
      <c r="AX121" s="20">
        <f t="shared" ca="1" si="57"/>
        <v>-725241.72491653333</v>
      </c>
      <c r="AY121" s="20">
        <f t="shared" ca="1" si="57"/>
        <v>-643559.72491653333</v>
      </c>
      <c r="AZ121" s="20">
        <f t="shared" ca="1" si="57"/>
        <v>-643559.72491653333</v>
      </c>
      <c r="BA121" s="20">
        <f t="shared" ca="1" si="57"/>
        <v>-725241.72491653333</v>
      </c>
      <c r="BB121" s="20">
        <f t="shared" ca="1" si="57"/>
        <v>-691854.25274819706</v>
      </c>
      <c r="BC121" s="20">
        <f t="shared" ca="1" si="57"/>
        <v>-654354.25274819706</v>
      </c>
      <c r="BD121" s="20">
        <f t="shared" ca="1" si="57"/>
        <v>-1587875.2527481969</v>
      </c>
      <c r="BE121" s="20">
        <f t="shared" ca="1" si="57"/>
        <v>-616854.25274819706</v>
      </c>
      <c r="BF121" s="20">
        <f t="shared" ca="1" si="57"/>
        <v>-699354.25274819706</v>
      </c>
      <c r="BG121" s="20">
        <f t="shared" ca="1" si="57"/>
        <v>-785232.25274819706</v>
      </c>
      <c r="BH121" s="20">
        <f t="shared" ca="1" si="57"/>
        <v>-691854.25274819706</v>
      </c>
      <c r="BI121" s="20">
        <f t="shared" ca="1" si="57"/>
        <v>-654354.25274819706</v>
      </c>
      <c r="BJ121" s="20">
        <f t="shared" ca="1" si="57"/>
        <v>-822730.25274819706</v>
      </c>
      <c r="BK121" s="20">
        <f t="shared" ca="1" si="57"/>
        <v>-654354.25274819706</v>
      </c>
      <c r="BL121" s="20">
        <f t="shared" ca="1" si="57"/>
        <v>-699354.25274819706</v>
      </c>
      <c r="BM121" s="20">
        <f t="shared" ca="1" si="57"/>
        <v>-785230.25274819706</v>
      </c>
      <c r="BN121" s="20">
        <f t="shared" ca="1" si="57"/>
        <v>-702864.67113649461</v>
      </c>
      <c r="BO121" s="20">
        <f t="shared" ref="BO121:CT121" ca="1" si="58">BO119+BO120</f>
        <v>-665364.67113649461</v>
      </c>
      <c r="BP121" s="20">
        <f t="shared" ca="1" si="58"/>
        <v>-841240.67113649461</v>
      </c>
      <c r="BQ121" s="20">
        <f t="shared" ca="1" si="58"/>
        <v>-665364.67113649461</v>
      </c>
      <c r="BR121" s="20">
        <f t="shared" ca="1" si="58"/>
        <v>-665364.67113649461</v>
      </c>
      <c r="BS121" s="20">
        <f t="shared" ca="1" si="58"/>
        <v>-756257.15113649459</v>
      </c>
      <c r="BT121" s="20">
        <f t="shared" ca="1" si="58"/>
        <v>-665364.67113649461</v>
      </c>
      <c r="BU121" s="20">
        <f t="shared" ca="1" si="58"/>
        <v>-665364.67113649461</v>
      </c>
      <c r="BV121" s="20">
        <f t="shared" ca="1" si="58"/>
        <v>-785004.67113649461</v>
      </c>
      <c r="BW121" s="20">
        <f t="shared" ca="1" si="58"/>
        <v>-665364.67113649461</v>
      </c>
      <c r="BX121" s="20">
        <f t="shared" ca="1" si="58"/>
        <v>-665364.67113649461</v>
      </c>
      <c r="BY121" s="20">
        <f t="shared" ca="1" si="58"/>
        <v>-740004.67113649461</v>
      </c>
      <c r="BZ121" s="20">
        <f t="shared" ca="1" si="58"/>
        <v>-676595.29789255746</v>
      </c>
      <c r="CA121" s="20">
        <f t="shared" ca="1" si="58"/>
        <v>-676595.29789255746</v>
      </c>
      <c r="CB121" s="20">
        <f t="shared" ca="1" si="58"/>
        <v>-869391.29789255746</v>
      </c>
      <c r="CC121" s="20">
        <f t="shared" ca="1" si="58"/>
        <v>-657807.44698670378</v>
      </c>
      <c r="CD121" s="20">
        <f t="shared" ca="1" si="58"/>
        <v>-714095.29789255746</v>
      </c>
      <c r="CE121" s="20">
        <f t="shared" ca="1" si="58"/>
        <v>-831113.29789255746</v>
      </c>
      <c r="CF121" s="20">
        <f t="shared" ca="1" si="58"/>
        <v>-714095.29789255746</v>
      </c>
      <c r="CG121" s="20">
        <f t="shared" ca="1" si="58"/>
        <v>-676595.29789255746</v>
      </c>
      <c r="CH121" s="20">
        <f t="shared" ca="1" si="58"/>
        <v>-876112.29789255746</v>
      </c>
      <c r="CI121" s="20">
        <f t="shared" ca="1" si="58"/>
        <v>-676595.29789255746</v>
      </c>
      <c r="CJ121" s="20">
        <f t="shared" ca="1" si="58"/>
        <v>-714095.29789255746</v>
      </c>
      <c r="CK121" s="20">
        <f t="shared" ca="1" si="58"/>
        <v>-824504.27128607826</v>
      </c>
      <c r="CL121" s="20">
        <f t="shared" ca="1" si="58"/>
        <v>-761205.5371837425</v>
      </c>
      <c r="CM121" s="20">
        <f t="shared" ca="1" si="58"/>
        <v>-761205.5371837425</v>
      </c>
      <c r="CN121" s="20">
        <f t="shared" ca="1" si="58"/>
        <v>-761205.5371837425</v>
      </c>
      <c r="CO121" s="20">
        <f t="shared" ca="1" si="58"/>
        <v>-761205.5371837425</v>
      </c>
      <c r="CP121" s="20">
        <f t="shared" ca="1" si="58"/>
        <v>-761205.5371837425</v>
      </c>
      <c r="CQ121" s="20">
        <f t="shared" ca="1" si="58"/>
        <v>-761205.5371837425</v>
      </c>
      <c r="CR121" s="20">
        <f t="shared" ca="1" si="58"/>
        <v>-761205.5371837425</v>
      </c>
      <c r="CS121" s="20">
        <f t="shared" ca="1" si="58"/>
        <v>-761205.5371837425</v>
      </c>
      <c r="CT121" s="20">
        <f t="shared" ca="1" si="58"/>
        <v>-761205.5371837425</v>
      </c>
      <c r="CU121" s="20">
        <f t="shared" ref="CU121:DZ121" ca="1" si="59">CU119+CU120</f>
        <v>-702076.94244149548</v>
      </c>
      <c r="CV121" s="20">
        <f t="shared" ca="1" si="59"/>
        <v>-702076.94244149548</v>
      </c>
      <c r="CW121" s="20">
        <f t="shared" ca="1" si="59"/>
        <v>-702076.94244149548</v>
      </c>
      <c r="CX121" s="20">
        <f t="shared" ca="1" si="59"/>
        <v>-656870.56356006581</v>
      </c>
      <c r="CY121" s="20">
        <f t="shared" ca="1" si="59"/>
        <v>-639423.71462365869</v>
      </c>
      <c r="CZ121" s="20">
        <f t="shared" ca="1" si="59"/>
        <v>-639423.71462365869</v>
      </c>
      <c r="DA121" s="20">
        <f t="shared" ca="1" si="59"/>
        <v>-601923.7146236588</v>
      </c>
      <c r="DB121" s="20">
        <f t="shared" ca="1" si="59"/>
        <v>-639423.71462365869</v>
      </c>
      <c r="DC121" s="20">
        <f t="shared" ca="1" si="59"/>
        <v>-639423.71462365869</v>
      </c>
      <c r="DD121" s="20">
        <f t="shared" ca="1" si="59"/>
        <v>-639423.71462365869</v>
      </c>
      <c r="DE121" s="20">
        <f t="shared" ca="1" si="59"/>
        <v>-639423.71462365869</v>
      </c>
      <c r="DF121" s="20">
        <f t="shared" ca="1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ca="1" si="60">C118+C121</f>
        <v>-202748.03999999992</v>
      </c>
      <c r="D122" s="25">
        <f t="shared" ca="1" si="60"/>
        <v>-465294.63999999972</v>
      </c>
      <c r="E122" s="25">
        <f t="shared" ca="1" si="60"/>
        <v>35842.050000000163</v>
      </c>
      <c r="F122" s="25">
        <f t="shared" ca="1" si="60"/>
        <v>226174.33999999956</v>
      </c>
      <c r="G122" s="25">
        <f t="shared" ca="1" si="60"/>
        <v>-29679.920412403822</v>
      </c>
      <c r="H122" s="25">
        <f t="shared" ca="1" si="60"/>
        <v>-59054.920412403822</v>
      </c>
      <c r="I122" s="25">
        <f t="shared" ca="1" si="60"/>
        <v>444413.24112124974</v>
      </c>
      <c r="J122" s="25">
        <f t="shared" ca="1" si="60"/>
        <v>137353.03632124979</v>
      </c>
      <c r="K122" s="25">
        <f t="shared" ca="1" si="60"/>
        <v>136519.70632124983</v>
      </c>
      <c r="L122" s="25">
        <f t="shared" ca="1" si="60"/>
        <v>441570.2749568607</v>
      </c>
      <c r="M122" s="25">
        <f t="shared" ca="1" si="60"/>
        <v>463196.20896424621</v>
      </c>
      <c r="N122" s="25">
        <f t="shared" ca="1" si="60"/>
        <v>210821.12487815262</v>
      </c>
      <c r="O122" s="25">
        <f t="shared" ca="1" si="60"/>
        <v>210821.12487815262</v>
      </c>
      <c r="P122" s="25">
        <f t="shared" ca="1" si="60"/>
        <v>210821.12487815262</v>
      </c>
      <c r="Q122" s="25">
        <f t="shared" ca="1" si="60"/>
        <v>210821.12487815262</v>
      </c>
      <c r="R122" s="25">
        <f t="shared" ca="1" si="60"/>
        <v>-458211.73739796446</v>
      </c>
      <c r="S122" s="25">
        <f t="shared" ca="1" si="60"/>
        <v>357956.73760203598</v>
      </c>
      <c r="T122" s="25">
        <f t="shared" ca="1" si="60"/>
        <v>516618.61588823656</v>
      </c>
      <c r="U122" s="25">
        <f t="shared" ca="1" si="60"/>
        <v>254531.91868413286</v>
      </c>
      <c r="V122" s="25">
        <f t="shared" ca="1" si="60"/>
        <v>-11146.832892632578</v>
      </c>
      <c r="W122" s="25">
        <f t="shared" ca="1" si="60"/>
        <v>-11146.832892632578</v>
      </c>
      <c r="X122" s="25">
        <f t="shared" ca="1" si="60"/>
        <v>10663.471547116991</v>
      </c>
      <c r="Y122" s="25">
        <f t="shared" ca="1" si="60"/>
        <v>-32957.137332383078</v>
      </c>
      <c r="Z122" s="25">
        <f t="shared" ca="1" si="60"/>
        <v>24417.862667616922</v>
      </c>
      <c r="AA122" s="25">
        <f t="shared" ca="1" si="60"/>
        <v>-32957.137332383078</v>
      </c>
      <c r="AB122" s="25">
        <f t="shared" ca="1" si="60"/>
        <v>-32957.137332383078</v>
      </c>
      <c r="AC122" s="25">
        <f t="shared" ca="1" si="60"/>
        <v>24417.862667616922</v>
      </c>
      <c r="AD122" s="25">
        <f t="shared" ca="1" si="60"/>
        <v>38688.515350216883</v>
      </c>
      <c r="AE122" s="25">
        <f t="shared" ca="1" si="60"/>
        <v>-125353.51633498271</v>
      </c>
      <c r="AF122" s="25">
        <f t="shared" ca="1" si="60"/>
        <v>-634024.93546643632</v>
      </c>
      <c r="AG122" s="25">
        <f t="shared" ca="1" si="60"/>
        <v>32306.124533563736</v>
      </c>
      <c r="AH122" s="25">
        <f t="shared" ca="1" si="60"/>
        <v>32306.124533563736</v>
      </c>
      <c r="AI122" s="25">
        <f t="shared" ref="AI122:BN122" ca="1" si="61">AI118+AI121</f>
        <v>32306.124533564202</v>
      </c>
      <c r="AJ122" s="25">
        <f t="shared" ca="1" si="61"/>
        <v>241095.504101314</v>
      </c>
      <c r="AK122" s="25">
        <f t="shared" ca="1" si="61"/>
        <v>-25730.894707571366</v>
      </c>
      <c r="AL122" s="25">
        <f t="shared" ca="1" si="61"/>
        <v>270419.82645082881</v>
      </c>
      <c r="AM122" s="25">
        <f t="shared" ca="1" si="61"/>
        <v>-61749.768107891199</v>
      </c>
      <c r="AN122" s="25">
        <f t="shared" ca="1" si="61"/>
        <v>-99249.768107891199</v>
      </c>
      <c r="AO122" s="25">
        <f t="shared" ca="1" si="61"/>
        <v>33629.297354758135</v>
      </c>
      <c r="AP122" s="25">
        <f t="shared" ca="1" si="61"/>
        <v>-24387.479990769876</v>
      </c>
      <c r="AQ122" s="25">
        <f t="shared" ca="1" si="61"/>
        <v>-69387.479990769876</v>
      </c>
      <c r="AR122" s="25">
        <f t="shared" ca="1" si="61"/>
        <v>-24387.479990769876</v>
      </c>
      <c r="AS122" s="25">
        <f t="shared" ca="1" si="61"/>
        <v>83964.420009229565</v>
      </c>
      <c r="AT122" s="25">
        <f t="shared" ca="1" si="61"/>
        <v>38964.420009229565</v>
      </c>
      <c r="AU122" s="25">
        <f t="shared" ca="1" si="61"/>
        <v>356450.00536272977</v>
      </c>
      <c r="AV122" s="25">
        <f t="shared" ca="1" si="61"/>
        <v>-88609.784047987079</v>
      </c>
      <c r="AW122" s="25">
        <f t="shared" ca="1" si="61"/>
        <v>-88609.784047987079</v>
      </c>
      <c r="AX122" s="25">
        <f t="shared" ca="1" si="61"/>
        <v>-88609.784047986148</v>
      </c>
      <c r="AY122" s="25">
        <f t="shared" ca="1" si="61"/>
        <v>-88609.784047987079</v>
      </c>
      <c r="AZ122" s="25">
        <f t="shared" ca="1" si="61"/>
        <v>-88609.784047987079</v>
      </c>
      <c r="BA122" s="25">
        <f t="shared" ca="1" si="61"/>
        <v>1683.4659520129208</v>
      </c>
      <c r="BB122" s="25">
        <f t="shared" ca="1" si="61"/>
        <v>43682.188120349194</v>
      </c>
      <c r="BC122" s="25">
        <f t="shared" ca="1" si="61"/>
        <v>-99404.311879650806</v>
      </c>
      <c r="BD122" s="25">
        <f t="shared" ca="1" si="61"/>
        <v>-99404.311879649758</v>
      </c>
      <c r="BE122" s="25">
        <f t="shared" ca="1" si="61"/>
        <v>136740.83812034957</v>
      </c>
      <c r="BF122" s="25">
        <f t="shared" ca="1" si="61"/>
        <v>-126345.66187965043</v>
      </c>
      <c r="BG122" s="25">
        <f t="shared" ca="1" si="61"/>
        <v>8947.5881203495665</v>
      </c>
      <c r="BH122" s="25">
        <f t="shared" ca="1" si="61"/>
        <v>79799.488120349473</v>
      </c>
      <c r="BI122" s="25">
        <f t="shared" ca="1" si="61"/>
        <v>239825.21317594952</v>
      </c>
      <c r="BJ122" s="25">
        <f t="shared" ca="1" si="61"/>
        <v>-204270.70274819725</v>
      </c>
      <c r="BK122" s="25">
        <f t="shared" ca="1" si="61"/>
        <v>49933.097251803032</v>
      </c>
      <c r="BL122" s="25">
        <f t="shared" ca="1" si="61"/>
        <v>-211770.70274819725</v>
      </c>
      <c r="BM122" s="25">
        <f t="shared" ca="1" si="61"/>
        <v>-76477.452748197247</v>
      </c>
      <c r="BN122" s="25">
        <f t="shared" ca="1" si="61"/>
        <v>-124987.8711364948</v>
      </c>
      <c r="BO122" s="25">
        <f t="shared" ref="BO122:CT122" ca="1" si="62">BO118+BO121</f>
        <v>20864.028863505577</v>
      </c>
      <c r="BP122" s="25">
        <f t="shared" ca="1" si="62"/>
        <v>-24135.971136494423</v>
      </c>
      <c r="BQ122" s="25">
        <f t="shared" ca="1" si="62"/>
        <v>20864.028863505577</v>
      </c>
      <c r="BR122" s="25">
        <f t="shared" ca="1" si="62"/>
        <v>20864.028863505577</v>
      </c>
      <c r="BS122" s="25">
        <f t="shared" ca="1" si="62"/>
        <v>162670.7988635056</v>
      </c>
      <c r="BT122" s="25">
        <f t="shared" ca="1" si="62"/>
        <v>-69429.221136494423</v>
      </c>
      <c r="BU122" s="25">
        <f t="shared" ca="1" si="62"/>
        <v>38922.678863505018</v>
      </c>
      <c r="BV122" s="25">
        <f t="shared" ca="1" si="62"/>
        <v>61684.678863505018</v>
      </c>
      <c r="BW122" s="25">
        <f t="shared" ca="1" si="62"/>
        <v>147274.57886350539</v>
      </c>
      <c r="BX122" s="25">
        <f t="shared" ca="1" si="62"/>
        <v>-69429.221136494423</v>
      </c>
      <c r="BY122" s="25">
        <f t="shared" ca="1" si="62"/>
        <v>88626.028863505577</v>
      </c>
      <c r="BZ122" s="25">
        <f t="shared" ca="1" si="62"/>
        <v>-170953.09789255727</v>
      </c>
      <c r="CA122" s="25">
        <f t="shared" ca="1" si="62"/>
        <v>27692.052107442636</v>
      </c>
      <c r="CB122" s="25">
        <f t="shared" ca="1" si="62"/>
        <v>-130132.44789255736</v>
      </c>
      <c r="CC122" s="25">
        <f t="shared" ca="1" si="62"/>
        <v>64538.553013296216</v>
      </c>
      <c r="CD122" s="25">
        <f t="shared" ca="1" si="62"/>
        <v>-208453.09789255727</v>
      </c>
      <c r="CE122" s="25">
        <f t="shared" ca="1" si="62"/>
        <v>86132.402107442729</v>
      </c>
      <c r="CF122" s="25">
        <f t="shared" ca="1" si="62"/>
        <v>-208453.09789255727</v>
      </c>
      <c r="CG122" s="25">
        <f t="shared" ca="1" si="62"/>
        <v>45750.702107442543</v>
      </c>
      <c r="CH122" s="25">
        <f t="shared" ca="1" si="62"/>
        <v>-139454.09789255727</v>
      </c>
      <c r="CI122" s="25">
        <f t="shared" ca="1" si="62"/>
        <v>-80659.847892557271</v>
      </c>
      <c r="CJ122" s="25">
        <f t="shared" ca="1" si="62"/>
        <v>-118159.84789255727</v>
      </c>
      <c r="CK122" s="25">
        <f t="shared" ca="1" si="62"/>
        <v>2447.1787139219232</v>
      </c>
      <c r="CL122" s="25">
        <f t="shared" ca="1" si="62"/>
        <v>65745.912816257682</v>
      </c>
      <c r="CM122" s="25">
        <f t="shared" ca="1" si="62"/>
        <v>174097.81281625712</v>
      </c>
      <c r="CN122" s="25">
        <f t="shared" ca="1" si="62"/>
        <v>-42605.987183742691</v>
      </c>
      <c r="CO122" s="25">
        <f t="shared" ca="1" si="62"/>
        <v>-42605.987183742691</v>
      </c>
      <c r="CP122" s="25">
        <f t="shared" ca="1" si="62"/>
        <v>-42605.987183742691</v>
      </c>
      <c r="CQ122" s="25">
        <f t="shared" ca="1" si="62"/>
        <v>-42605.987183742691</v>
      </c>
      <c r="CR122" s="25">
        <f t="shared" ca="1" si="62"/>
        <v>-42605.987183742691</v>
      </c>
      <c r="CS122" s="25">
        <f t="shared" ca="1" si="62"/>
        <v>65745.912816257682</v>
      </c>
      <c r="CT122" s="25">
        <f t="shared" ca="1" si="62"/>
        <v>-150957.8871837426</v>
      </c>
      <c r="CU122" s="25">
        <f t="shared" ref="CU122:DZ122" ca="1" si="63">CU118+CU121</f>
        <v>-1536.0424414955778</v>
      </c>
      <c r="CV122" s="25">
        <f t="shared" ca="1" si="63"/>
        <v>-182122.54244149558</v>
      </c>
      <c r="CW122" s="25">
        <f t="shared" ca="1" si="63"/>
        <v>-91829.292441495578</v>
      </c>
      <c r="CX122" s="25">
        <f t="shared" ca="1" si="63"/>
        <v>-227209.41356006591</v>
      </c>
      <c r="CY122" s="25">
        <f t="shared" ca="1" si="63"/>
        <v>-101410.66462365864</v>
      </c>
      <c r="CZ122" s="25">
        <f t="shared" ca="1" si="63"/>
        <v>-318114.46462365869</v>
      </c>
      <c r="DA122" s="25">
        <f t="shared" ca="1" si="63"/>
        <v>-190321.2146236588</v>
      </c>
      <c r="DB122" s="25">
        <f t="shared" ca="1" si="63"/>
        <v>-408407.71462365869</v>
      </c>
      <c r="DC122" s="25">
        <f t="shared" ca="1" si="63"/>
        <v>-408407.71462365869</v>
      </c>
      <c r="DD122" s="25">
        <f t="shared" ca="1" si="63"/>
        <v>-408407.71462365869</v>
      </c>
      <c r="DE122" s="25">
        <f t="shared" ca="1" si="63"/>
        <v>-408407.71462365869</v>
      </c>
      <c r="DF122" s="25">
        <f t="shared" ca="1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ca="1" si="64">IFERROR(IF(OR(C118&lt;=0,C122/C118&lt;0,C122/C118&gt;1),0,C122/C118),0)</f>
        <v>0</v>
      </c>
      <c r="D123" s="26">
        <f t="shared" ca="1" si="64"/>
        <v>0</v>
      </c>
      <c r="E123" s="26">
        <f t="shared" ca="1" si="64"/>
        <v>5.7046158429958201E-2</v>
      </c>
      <c r="F123" s="26">
        <f t="shared" ca="1" si="64"/>
        <v>0.46066569508540783</v>
      </c>
      <c r="G123" s="26">
        <f t="shared" ca="1" si="64"/>
        <v>0</v>
      </c>
      <c r="H123" s="26">
        <f t="shared" ca="1" si="64"/>
        <v>0</v>
      </c>
      <c r="I123" s="26">
        <f t="shared" ca="1" si="64"/>
        <v>0.4431405527738933</v>
      </c>
      <c r="J123" s="26">
        <f t="shared" ca="1" si="64"/>
        <v>0.20309129972911896</v>
      </c>
      <c r="K123" s="26">
        <f t="shared" ca="1" si="64"/>
        <v>0.20210816260998857</v>
      </c>
      <c r="L123" s="26">
        <f t="shared" ca="1" si="64"/>
        <v>0.42381937396689795</v>
      </c>
      <c r="M123" s="26">
        <f t="shared" ca="1" si="64"/>
        <v>0.41566152709494986</v>
      </c>
      <c r="N123" s="26">
        <f t="shared" ca="1" si="64"/>
        <v>0.2609223925063931</v>
      </c>
      <c r="O123" s="26">
        <f t="shared" ca="1" si="64"/>
        <v>0.2609223925063931</v>
      </c>
      <c r="P123" s="26">
        <f t="shared" ca="1" si="64"/>
        <v>0.2609223925063931</v>
      </c>
      <c r="Q123" s="26">
        <f t="shared" ca="1" si="64"/>
        <v>0.2609223925063931</v>
      </c>
      <c r="R123" s="26">
        <f t="shared" ca="1" si="64"/>
        <v>0</v>
      </c>
      <c r="S123" s="26">
        <f t="shared" ca="1" si="64"/>
        <v>0.3650540345683333</v>
      </c>
      <c r="T123" s="26">
        <f t="shared" ca="1" si="64"/>
        <v>0.45348446065283332</v>
      </c>
      <c r="U123" s="26">
        <f t="shared" ca="1" si="64"/>
        <v>0.29018609458630062</v>
      </c>
      <c r="V123" s="26">
        <f t="shared" ca="1" si="64"/>
        <v>0</v>
      </c>
      <c r="W123" s="26">
        <f t="shared" ca="1" si="64"/>
        <v>0</v>
      </c>
      <c r="X123" s="26">
        <f t="shared" ca="1" si="64"/>
        <v>1.6838878150803479E-2</v>
      </c>
      <c r="Y123" s="26">
        <f t="shared" ca="1" si="64"/>
        <v>0</v>
      </c>
      <c r="Z123" s="26">
        <f t="shared" ca="1" si="64"/>
        <v>3.7738998867074172E-2</v>
      </c>
      <c r="AA123" s="26">
        <f t="shared" ca="1" si="64"/>
        <v>0</v>
      </c>
      <c r="AB123" s="26">
        <f t="shared" ca="1" si="64"/>
        <v>0</v>
      </c>
      <c r="AC123" s="26">
        <f t="shared" ca="1" si="64"/>
        <v>3.7738998867074172E-2</v>
      </c>
      <c r="AD123" s="26">
        <f t="shared" ca="1" si="64"/>
        <v>5.7600878483922043E-2</v>
      </c>
      <c r="AE123" s="26">
        <f t="shared" ca="1" si="64"/>
        <v>0</v>
      </c>
      <c r="AF123" s="26">
        <f t="shared" ca="1" si="64"/>
        <v>0</v>
      </c>
      <c r="AG123" s="26">
        <f t="shared" ca="1" si="64"/>
        <v>4.8559974555214984E-2</v>
      </c>
      <c r="AH123" s="26">
        <f t="shared" ca="1" si="64"/>
        <v>4.8559974555214984E-2</v>
      </c>
      <c r="AI123" s="26">
        <f t="shared" ref="AI123:BN123" ca="1" si="65">IFERROR(IF(OR(AI118&lt;=0,AI122/AI118&lt;0,AI122/AI118&gt;1),0,AI122/AI118),0)</f>
        <v>4.855997455521565E-2</v>
      </c>
      <c r="AJ123" s="26">
        <f t="shared" ca="1" si="65"/>
        <v>0.27583014350087981</v>
      </c>
      <c r="AK123" s="26">
        <f t="shared" ca="1" si="65"/>
        <v>0</v>
      </c>
      <c r="AL123" s="26">
        <f t="shared" ca="1" si="65"/>
        <v>0.29933675001795051</v>
      </c>
      <c r="AM123" s="26">
        <f t="shared" ca="1" si="65"/>
        <v>0</v>
      </c>
      <c r="AN123" s="26">
        <f t="shared" ca="1" si="65"/>
        <v>0</v>
      </c>
      <c r="AO123" s="26">
        <f t="shared" ca="1" si="65"/>
        <v>5.0448525357176283E-2</v>
      </c>
      <c r="AP123" s="26">
        <f t="shared" ca="1" si="65"/>
        <v>0</v>
      </c>
      <c r="AQ123" s="26">
        <f t="shared" ca="1" si="65"/>
        <v>0</v>
      </c>
      <c r="AR123" s="26">
        <f t="shared" ca="1" si="65"/>
        <v>0</v>
      </c>
      <c r="AS123" s="26">
        <f t="shared" ca="1" si="65"/>
        <v>0.11541117995169405</v>
      </c>
      <c r="AT123" s="26">
        <f t="shared" ca="1" si="65"/>
        <v>5.3557562702204922E-2</v>
      </c>
      <c r="AU123" s="26">
        <f t="shared" ca="1" si="65"/>
        <v>0.32952981506190232</v>
      </c>
      <c r="AV123" s="26">
        <f t="shared" ca="1" si="65"/>
        <v>0</v>
      </c>
      <c r="AW123" s="26">
        <f t="shared" ca="1" si="65"/>
        <v>0</v>
      </c>
      <c r="AX123" s="26">
        <f t="shared" ca="1" si="65"/>
        <v>0</v>
      </c>
      <c r="AY123" s="26">
        <f t="shared" ca="1" si="65"/>
        <v>0</v>
      </c>
      <c r="AZ123" s="26">
        <f t="shared" ca="1" si="65"/>
        <v>0</v>
      </c>
      <c r="BA123" s="26">
        <f t="shared" ca="1" si="65"/>
        <v>2.315872352699015E-3</v>
      </c>
      <c r="BB123" s="26">
        <f t="shared" ca="1" si="65"/>
        <v>5.9388203892070654E-2</v>
      </c>
      <c r="BC123" s="26">
        <f t="shared" ca="1" si="65"/>
        <v>0</v>
      </c>
      <c r="BD123" s="26">
        <f t="shared" ca="1" si="65"/>
        <v>0</v>
      </c>
      <c r="BE123" s="26">
        <f t="shared" ca="1" si="65"/>
        <v>0.18145133875905511</v>
      </c>
      <c r="BF123" s="26">
        <f t="shared" ca="1" si="65"/>
        <v>0</v>
      </c>
      <c r="BG123" s="26">
        <f t="shared" ca="1" si="65"/>
        <v>1.1266450821219699E-2</v>
      </c>
      <c r="BH123" s="26">
        <f t="shared" ca="1" si="65"/>
        <v>0.10341359588373142</v>
      </c>
      <c r="BI123" s="26">
        <f t="shared" ca="1" si="65"/>
        <v>0.26820702366284704</v>
      </c>
      <c r="BJ123" s="26">
        <f t="shared" ca="1" si="65"/>
        <v>0</v>
      </c>
      <c r="BK123" s="26">
        <f t="shared" ca="1" si="65"/>
        <v>7.0898756383744543E-2</v>
      </c>
      <c r="BL123" s="26">
        <f t="shared" ca="1" si="65"/>
        <v>0</v>
      </c>
      <c r="BM123" s="26">
        <f t="shared" ca="1" si="65"/>
        <v>0</v>
      </c>
      <c r="BN123" s="26">
        <f t="shared" ca="1" si="65"/>
        <v>0</v>
      </c>
      <c r="BO123" s="26">
        <f t="shared" ref="BO123:CT123" ca="1" si="66">IFERROR(IF(OR(BO118&lt;=0,BO122/BO118&lt;0,BO122/BO118&gt;1),0,BO122/BO118),0)</f>
        <v>3.0403900133447598E-2</v>
      </c>
      <c r="BP123" s="26">
        <f t="shared" ca="1" si="66"/>
        <v>0</v>
      </c>
      <c r="BQ123" s="26">
        <f t="shared" ca="1" si="66"/>
        <v>3.0403900133447598E-2</v>
      </c>
      <c r="BR123" s="26">
        <f t="shared" ca="1" si="66"/>
        <v>3.0403900133447598E-2</v>
      </c>
      <c r="BS123" s="26">
        <f t="shared" ca="1" si="66"/>
        <v>0.17702236488019063</v>
      </c>
      <c r="BT123" s="26">
        <f t="shared" ca="1" si="66"/>
        <v>0</v>
      </c>
      <c r="BU123" s="26">
        <f t="shared" ca="1" si="66"/>
        <v>5.5265338591563566E-2</v>
      </c>
      <c r="BV123" s="26">
        <f t="shared" ca="1" si="66"/>
        <v>7.2853968062200194E-2</v>
      </c>
      <c r="BW123" s="26">
        <f t="shared" ca="1" si="66"/>
        <v>0.18122996011268885</v>
      </c>
      <c r="BX123" s="26">
        <f t="shared" ca="1" si="66"/>
        <v>0</v>
      </c>
      <c r="BY123" s="26">
        <f t="shared" ca="1" si="66"/>
        <v>0.10695479767223874</v>
      </c>
      <c r="BZ123" s="26">
        <f t="shared" ca="1" si="66"/>
        <v>0</v>
      </c>
      <c r="CA123" s="26">
        <f t="shared" ca="1" si="66"/>
        <v>3.9319252443541168E-2</v>
      </c>
      <c r="CB123" s="26">
        <f t="shared" ca="1" si="66"/>
        <v>0</v>
      </c>
      <c r="CC123" s="26">
        <f t="shared" ca="1" si="66"/>
        <v>8.9345760914155012E-2</v>
      </c>
      <c r="CD123" s="26">
        <f t="shared" ca="1" si="66"/>
        <v>0</v>
      </c>
      <c r="CE123" s="26">
        <f t="shared" ca="1" si="66"/>
        <v>9.3903304324504014E-2</v>
      </c>
      <c r="CF123" s="26">
        <f t="shared" ca="1" si="66"/>
        <v>0</v>
      </c>
      <c r="CG123" s="26">
        <f t="shared" ca="1" si="66"/>
        <v>6.3336271132452507E-2</v>
      </c>
      <c r="CH123" s="26">
        <f t="shared" ca="1" si="66"/>
        <v>0</v>
      </c>
      <c r="CI123" s="26">
        <f t="shared" ca="1" si="66"/>
        <v>0</v>
      </c>
      <c r="CJ123" s="26">
        <f t="shared" ca="1" si="66"/>
        <v>0</v>
      </c>
      <c r="CK123" s="26">
        <f t="shared" ca="1" si="66"/>
        <v>2.9592773722349995E-3</v>
      </c>
      <c r="CL123" s="26">
        <f t="shared" ca="1" si="66"/>
        <v>7.9503957355970128E-2</v>
      </c>
      <c r="CM123" s="26">
        <f t="shared" ca="1" si="66"/>
        <v>0.18614047818417115</v>
      </c>
      <c r="CN123" s="26">
        <f t="shared" ca="1" si="66"/>
        <v>0</v>
      </c>
      <c r="CO123" s="26">
        <f t="shared" ca="1" si="66"/>
        <v>0</v>
      </c>
      <c r="CP123" s="26">
        <f t="shared" ca="1" si="66"/>
        <v>0</v>
      </c>
      <c r="CQ123" s="26">
        <f t="shared" ca="1" si="66"/>
        <v>0</v>
      </c>
      <c r="CR123" s="26">
        <f t="shared" ca="1" si="66"/>
        <v>0</v>
      </c>
      <c r="CS123" s="26">
        <f t="shared" ca="1" si="66"/>
        <v>7.9503957355970128E-2</v>
      </c>
      <c r="CT123" s="26">
        <f t="shared" ca="1" si="66"/>
        <v>0</v>
      </c>
      <c r="CU123" s="26">
        <f t="shared" ref="CU123:DZ123" ca="1" si="67">IFERROR(IF(OR(CU118&lt;=0,CU122/CU118&lt;0,CU122/CU118&gt;1),0,CU122/CU118),0)</f>
        <v>0</v>
      </c>
      <c r="CV123" s="26">
        <f t="shared" ca="1" si="67"/>
        <v>0</v>
      </c>
      <c r="CW123" s="26">
        <f t="shared" ca="1" si="67"/>
        <v>0</v>
      </c>
      <c r="CX123" s="26">
        <f t="shared" ca="1" si="67"/>
        <v>0</v>
      </c>
      <c r="CY123" s="26">
        <f t="shared" ca="1" si="67"/>
        <v>0</v>
      </c>
      <c r="CZ123" s="26">
        <f t="shared" ca="1" si="67"/>
        <v>0</v>
      </c>
      <c r="DA123" s="26">
        <f t="shared" ca="1" si="67"/>
        <v>0</v>
      </c>
      <c r="DB123" s="26">
        <f t="shared" ca="1" si="67"/>
        <v>0</v>
      </c>
      <c r="DC123" s="26">
        <f t="shared" ca="1" si="67"/>
        <v>0</v>
      </c>
      <c r="DD123" s="26">
        <f t="shared" ca="1" si="67"/>
        <v>0</v>
      </c>
      <c r="DE123" s="26">
        <f t="shared" ca="1" si="67"/>
        <v>0</v>
      </c>
      <c r="DF123" s="26">
        <f t="shared" ca="1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 ca="1">ROUND(C122-('Original Budget'!C56+'Original Budget'!C112),2)</f>
        <v>0</v>
      </c>
      <c r="D125" s="3">
        <f ca="1">ROUND(D122-('Original Budget'!D56+'Original Budget'!D112),2)</f>
        <v>0</v>
      </c>
      <c r="E125" s="3">
        <f ca="1">ROUND(E122-('Original Budget'!E56+'Original Budget'!E112),2)</f>
        <v>0</v>
      </c>
      <c r="F125" s="3">
        <f ca="1">ROUND(F122-('Original Budget'!F56+'Original Budget'!F112),2)</f>
        <v>183456.34</v>
      </c>
      <c r="G125" s="3">
        <f ca="1">ROUND(G122-('Original Budget'!G56+'Original Budget'!G112),2)</f>
        <v>0</v>
      </c>
      <c r="H125" s="3">
        <f ca="1">ROUND(H122-('Original Budget'!H56+'Original Budget'!H112),2)</f>
        <v>0</v>
      </c>
      <c r="I125" s="3">
        <f ca="1">ROUND(I122-('Original Budget'!I56+'Original Budget'!I112),2)</f>
        <v>0</v>
      </c>
      <c r="J125" s="3">
        <f ca="1">ROUND(J122-('Original Budget'!J56+'Original Budget'!J112),2)</f>
        <v>0</v>
      </c>
      <c r="K125" s="3">
        <f ca="1">ROUND(K122-('Original Budget'!K56+'Original Budget'!K112),2)</f>
        <v>0</v>
      </c>
      <c r="L125" s="3">
        <f ca="1">ROUND(L122-('Original Budget'!L56+'Original Budget'!L112),2)</f>
        <v>0</v>
      </c>
      <c r="M125" s="3">
        <f ca="1">ROUND(M122-('Original Budget'!M56+'Original Budget'!M112),2)</f>
        <v>0</v>
      </c>
      <c r="N125" s="3">
        <f ca="1">ROUND(N122-('Original Budget'!N56+'Original Budget'!N112),2)</f>
        <v>0</v>
      </c>
      <c r="O125" s="3">
        <f ca="1">ROUND(O122-('Original Budget'!O56+'Original Budget'!O112),2)</f>
        <v>0</v>
      </c>
      <c r="P125" s="3">
        <f ca="1">ROUND(P122-('Original Budget'!P56+'Original Budget'!P112),2)</f>
        <v>0</v>
      </c>
      <c r="Q125" s="3">
        <f ca="1">ROUND(Q122-('Original Budget'!Q56+'Original Budget'!Q112),2)</f>
        <v>0</v>
      </c>
      <c r="R125" s="3">
        <f ca="1">ROUND(R122-('Original Budget'!R56+'Original Budget'!R112),2)</f>
        <v>0</v>
      </c>
      <c r="S125" s="3">
        <f ca="1">ROUND(S122-('Original Budget'!S56+'Original Budget'!S112),2)</f>
        <v>0</v>
      </c>
      <c r="T125" s="3">
        <f ca="1">ROUND(T122-('Original Budget'!T56+'Original Budget'!T112),2)</f>
        <v>0</v>
      </c>
      <c r="U125" s="3">
        <f ca="1">ROUND(U122-('Original Budget'!U56+'Original Budget'!U112),2)</f>
        <v>0</v>
      </c>
      <c r="V125" s="3">
        <f ca="1">ROUND(V122-('Original Budget'!V56+'Original Budget'!V112),2)</f>
        <v>0</v>
      </c>
      <c r="W125" s="3">
        <f ca="1">ROUND(W122-('Original Budget'!W56+'Original Budget'!W112),2)</f>
        <v>0</v>
      </c>
      <c r="X125" s="3">
        <f ca="1">ROUND(X122-('Original Budget'!X56+'Original Budget'!X112),2)</f>
        <v>0</v>
      </c>
      <c r="Y125" s="3">
        <f ca="1">ROUND(Y122-('Original Budget'!Y56+'Original Budget'!Y112),2)</f>
        <v>0</v>
      </c>
      <c r="Z125" s="3">
        <f ca="1">ROUND(Z122-('Original Budget'!Z56+'Original Budget'!Z112),2)</f>
        <v>0</v>
      </c>
      <c r="AA125" s="3">
        <f ca="1">ROUND(AA122-('Original Budget'!AA56+'Original Budget'!AA112),2)</f>
        <v>0</v>
      </c>
      <c r="AB125" s="3">
        <f ca="1">ROUND(AB122-('Original Budget'!AB56+'Original Budget'!AB112),2)</f>
        <v>0</v>
      </c>
      <c r="AC125" s="3">
        <f ca="1">ROUND(AC122-('Original Budget'!AC56+'Original Budget'!AC112),2)</f>
        <v>0</v>
      </c>
      <c r="AD125" s="3">
        <f ca="1">ROUND(AD122-('Original Budget'!AD56+'Original Budget'!AD112),2)</f>
        <v>0</v>
      </c>
      <c r="AE125" s="3">
        <f ca="1">ROUND(AE122-('Original Budget'!AE56+'Original Budget'!AE112),2)</f>
        <v>0</v>
      </c>
      <c r="AF125" s="3">
        <f ca="1">ROUND(AF122-('Original Budget'!AF56+'Original Budget'!AF112),2)</f>
        <v>0</v>
      </c>
      <c r="AG125" s="3">
        <f ca="1">ROUND(AG122-('Original Budget'!AG56+'Original Budget'!AG112),2)</f>
        <v>0</v>
      </c>
      <c r="AH125" s="3">
        <f ca="1">ROUND(AH122-('Original Budget'!AH56+'Original Budget'!AH112),2)</f>
        <v>0</v>
      </c>
      <c r="AI125" s="3">
        <f ca="1">ROUND(AI122-('Original Budget'!AI56+'Original Budget'!AI112),2)</f>
        <v>0</v>
      </c>
      <c r="AJ125" s="3">
        <f ca="1">ROUND(AJ122-('Original Budget'!AJ56+'Original Budget'!AJ112),2)</f>
        <v>90293.25</v>
      </c>
      <c r="AK125" s="3">
        <f ca="1">ROUND(AK122-('Original Budget'!AK56+'Original Budget'!AK112),2)</f>
        <v>52793.25</v>
      </c>
      <c r="AL125" s="3">
        <f ca="1">ROUND(AL122-('Original Budget'!AL56+'Original Budget'!AL112),2)</f>
        <v>90293.25</v>
      </c>
      <c r="AM125" s="3">
        <f ca="1">ROUND(AM122-('Original Budget'!AM56+'Original Budget'!AM112),2)</f>
        <v>180586.5</v>
      </c>
      <c r="AN125" s="3">
        <f ca="1">ROUND(AN122-('Original Budget'!AN56+'Original Budget'!AN112),2)</f>
        <v>143086.5</v>
      </c>
      <c r="AO125" s="3">
        <f ca="1">ROUND(AO122-('Original Budget'!AO56+'Original Budget'!AO112),2)</f>
        <v>180586.5</v>
      </c>
      <c r="AP125" s="3">
        <f ca="1">ROUND(AP122-('Original Budget'!AP56+'Original Budget'!AP112),2)</f>
        <v>288938.40000000002</v>
      </c>
      <c r="AQ125" s="3">
        <f ca="1">ROUND(AQ122-('Original Budget'!AQ56+'Original Budget'!AQ112),2)</f>
        <v>243938.4</v>
      </c>
      <c r="AR125" s="3">
        <f ca="1">ROUND(AR122-('Original Budget'!AR56+'Original Budget'!AR112),2)</f>
        <v>288938.40000000002</v>
      </c>
      <c r="AS125" s="3">
        <f ca="1">ROUND(AS122-('Original Budget'!AS56+'Original Budget'!AS112),2)</f>
        <v>397290.3</v>
      </c>
      <c r="AT125" s="3">
        <f ca="1">ROUND(AT122-('Original Budget'!AT56+'Original Budget'!AT112),2)</f>
        <v>352290.3</v>
      </c>
      <c r="AU125" s="3">
        <f ca="1">ROUND(AU122-('Original Budget'!AU56+'Original Budget'!AU112),2)</f>
        <v>397290.3</v>
      </c>
      <c r="AV125" s="3">
        <f ca="1">ROUND(AV122-('Original Budget'!AV56+'Original Budget'!AV112),2)</f>
        <v>397290.3</v>
      </c>
      <c r="AW125" s="3">
        <f ca="1">ROUND(AW122-('Original Budget'!AW56+'Original Budget'!AW112),2)</f>
        <v>397290.3</v>
      </c>
      <c r="AX125" s="3">
        <f ca="1">ROUND(AX122-('Original Budget'!AX56+'Original Budget'!AX112),2)</f>
        <v>397290.3</v>
      </c>
      <c r="AY125" s="3">
        <f ca="1">ROUND(AY122-('Original Budget'!AY56+'Original Budget'!AY112),2)</f>
        <v>397290.3</v>
      </c>
      <c r="AZ125" s="3">
        <f ca="1">ROUND(AZ122-('Original Budget'!AZ56+'Original Budget'!AZ112),2)</f>
        <v>397290.3</v>
      </c>
      <c r="BA125" s="3">
        <f ca="1">ROUND(BA122-('Original Budget'!BA56+'Original Budget'!BA112),2)</f>
        <v>487583.55</v>
      </c>
      <c r="BB125" s="3">
        <f ca="1">ROUND(BB122-('Original Budget'!BB56+'Original Budget'!BB112),2)</f>
        <v>540376.80000000005</v>
      </c>
      <c r="BC125" s="3">
        <f ca="1">ROUND(BC122-('Original Budget'!BC56+'Original Budget'!BC112),2)</f>
        <v>397290.3</v>
      </c>
      <c r="BD125" s="3">
        <f ca="1">ROUND(BD122-('Original Budget'!BD56+'Original Budget'!BD112),2)</f>
        <v>397290.3</v>
      </c>
      <c r="BE125" s="3">
        <f ca="1">ROUND(BE122-('Original Budget'!BE56+'Original Budget'!BE112),2)</f>
        <v>633435.44999999995</v>
      </c>
      <c r="BF125" s="3">
        <f ca="1">ROUND(BF122-('Original Budget'!BF56+'Original Budget'!BF112),2)</f>
        <v>370348.95</v>
      </c>
      <c r="BG125" s="3">
        <f ca="1">ROUND(BG122-('Original Budget'!BG56+'Original Budget'!BG112),2)</f>
        <v>505642.2</v>
      </c>
      <c r="BH125" s="3">
        <f ca="1">ROUND(BH122-('Original Budget'!BH56+'Original Budget'!BH112),2)</f>
        <v>576494.1</v>
      </c>
      <c r="BI125" s="3">
        <f ca="1">ROUND(BI122-('Original Budget'!BI56+'Original Budget'!BI112),2)</f>
        <v>487583.55</v>
      </c>
      <c r="BJ125" s="3">
        <f ca="1">ROUND(BJ122-('Original Budget'!BJ56+'Original Budget'!BJ112),2)</f>
        <v>450083.55</v>
      </c>
      <c r="BK125" s="3">
        <f ca="1">ROUND(BK122-('Original Budget'!BK56+'Original Budget'!BK112),2)</f>
        <v>704287.35</v>
      </c>
      <c r="BL125" s="3">
        <f ca="1">ROUND(BL122-('Original Budget'!BL56+'Original Budget'!BL112),2)</f>
        <v>442583.55</v>
      </c>
      <c r="BM125" s="3">
        <f ca="1">ROUND(BM122-('Original Budget'!BM56+'Original Budget'!BM112),2)</f>
        <v>577876.80000000005</v>
      </c>
      <c r="BN125" s="3">
        <f ca="1">ROUND(BN122-('Original Budget'!BN56+'Original Budget'!BN112),2)</f>
        <v>540376.80000000005</v>
      </c>
      <c r="BO125" s="3">
        <f ca="1">ROUND(BO122-('Original Budget'!BO56+'Original Budget'!BO112),2)</f>
        <v>686228.7</v>
      </c>
      <c r="BP125" s="3">
        <f ca="1">ROUND(BP122-('Original Budget'!BP56+'Original Budget'!BP112),2)</f>
        <v>641228.69999999995</v>
      </c>
      <c r="BQ125" s="3">
        <f ca="1">ROUND(BQ122-('Original Budget'!BQ56+'Original Budget'!BQ112),2)</f>
        <v>686228.7</v>
      </c>
      <c r="BR125" s="3">
        <f ca="1">ROUND(BR122-('Original Budget'!BR56+'Original Budget'!BR112),2)</f>
        <v>686228.7</v>
      </c>
      <c r="BS125" s="3">
        <f ca="1">ROUND(BS122-('Original Budget'!BS56+'Original Budget'!BS112),2)</f>
        <v>776521.95</v>
      </c>
      <c r="BT125" s="3">
        <f ca="1">ROUND(BT122-('Original Budget'!BT56+'Original Budget'!BT112),2)</f>
        <v>595935.44999999995</v>
      </c>
      <c r="BU125" s="3">
        <f ca="1">ROUND(BU122-('Original Budget'!BU56+'Original Budget'!BU112),2)</f>
        <v>704287.35</v>
      </c>
      <c r="BV125" s="3">
        <f ca="1">ROUND(BV122-('Original Budget'!BV56+'Original Budget'!BV112),2)</f>
        <v>659287.35</v>
      </c>
      <c r="BW125" s="3">
        <f ca="1">ROUND(BW122-('Original Budget'!BW56+'Original Budget'!BW112),2)</f>
        <v>812639.25</v>
      </c>
      <c r="BX125" s="3">
        <f ca="1">ROUND(BX122-('Original Budget'!BX56+'Original Budget'!BX112),2)</f>
        <v>595935.44999999995</v>
      </c>
      <c r="BY125" s="3">
        <f ca="1">ROUND(BY122-('Original Budget'!BY56+'Original Budget'!BY112),2)</f>
        <v>686228.7</v>
      </c>
      <c r="BZ125" s="3">
        <f ca="1">ROUND(BZ122-('Original Budget'!BZ56+'Original Budget'!BZ112),2)</f>
        <v>505642.2</v>
      </c>
      <c r="CA125" s="3">
        <f ca="1">ROUND(CA122-('Original Budget'!CA56+'Original Budget'!CA112),2)</f>
        <v>704287.35</v>
      </c>
      <c r="CB125" s="3">
        <f ca="1">ROUND(CB122-('Original Budget'!CB56+'Original Budget'!CB112),2)</f>
        <v>478700.85</v>
      </c>
      <c r="CC125" s="3">
        <f ca="1">ROUND(CC122-('Original Budget'!CC56+'Original Budget'!CC112),2)</f>
        <v>741133.85</v>
      </c>
      <c r="CD125" s="3">
        <f ca="1">ROUND(CD122-('Original Budget'!CD56+'Original Budget'!CD112),2)</f>
        <v>468142.2</v>
      </c>
      <c r="CE125" s="3">
        <f ca="1">ROUND(CE122-('Original Budget'!CE56+'Original Budget'!CE112),2)</f>
        <v>686228.7</v>
      </c>
      <c r="CF125" s="3">
        <f ca="1">ROUND(CF122-('Original Budget'!CF56+'Original Budget'!CF112),2)</f>
        <v>468142.2</v>
      </c>
      <c r="CG125" s="3">
        <f ca="1">ROUND(CG122-('Original Budget'!CG56+'Original Budget'!CG112),2)</f>
        <v>722346</v>
      </c>
      <c r="CH125" s="3">
        <f ca="1">ROUND(CH122-('Original Budget'!CH56+'Original Budget'!CH112),2)</f>
        <v>460642.2</v>
      </c>
      <c r="CI125" s="3">
        <f ca="1">ROUND(CI122-('Original Budget'!CI56+'Original Budget'!CI112),2)</f>
        <v>595935.44999999995</v>
      </c>
      <c r="CJ125" s="3">
        <f ca="1">ROUND(CJ122-('Original Budget'!CJ56+'Original Budget'!CJ112),2)</f>
        <v>558435.44999999995</v>
      </c>
      <c r="CK125" s="3">
        <f ca="1">ROUND(CK122-('Original Budget'!CK56+'Original Budget'!CK112),2)</f>
        <v>595935.44999999995</v>
      </c>
      <c r="CL125" s="3">
        <f ca="1">ROUND(CL122-('Original Budget'!CL56+'Original Budget'!CL112),2)</f>
        <v>595935.44999999995</v>
      </c>
      <c r="CM125" s="3">
        <f ca="1">ROUND(CM122-('Original Budget'!CM56+'Original Budget'!CM112),2)</f>
        <v>704287.35</v>
      </c>
      <c r="CN125" s="3">
        <f ca="1">ROUND(CN122-('Original Budget'!CN56+'Original Budget'!CN112),2)</f>
        <v>487583.55</v>
      </c>
      <c r="CO125" s="3">
        <f ca="1">ROUND(CO122-('Original Budget'!CO56+'Original Budget'!CO112),2)</f>
        <v>487583.55</v>
      </c>
      <c r="CP125" s="3">
        <f ca="1">ROUND(CP122-('Original Budget'!CP56+'Original Budget'!CP112),2)</f>
        <v>487583.55</v>
      </c>
      <c r="CQ125" s="3">
        <f ca="1">ROUND(CQ122-('Original Budget'!CQ56+'Original Budget'!CQ112),2)</f>
        <v>487583.55</v>
      </c>
      <c r="CR125" s="3">
        <f ca="1">ROUND(CR122-('Original Budget'!CR56+'Original Budget'!CR112),2)</f>
        <v>487583.55</v>
      </c>
      <c r="CS125" s="3">
        <f ca="1">ROUND(CS122-('Original Budget'!CS56+'Original Budget'!CS112),2)</f>
        <v>595935.44999999995</v>
      </c>
      <c r="CT125" s="3">
        <f ca="1">ROUND(CT122-('Original Budget'!CT56+'Original Budget'!CT112),2)</f>
        <v>379231.65</v>
      </c>
      <c r="CU125" s="3">
        <f ca="1">ROUND(CU122-('Original Budget'!CU56+'Original Budget'!CU112),2)</f>
        <v>469524.9</v>
      </c>
      <c r="CV125" s="3">
        <f ca="1">ROUND(CV122-('Original Budget'!CV56+'Original Budget'!CV112),2)</f>
        <v>288938.40000000002</v>
      </c>
      <c r="CW125" s="3">
        <f ca="1">ROUND(CW122-('Original Budget'!CW56+'Original Budget'!CW112),2)</f>
        <v>379231.65</v>
      </c>
      <c r="CX125" s="3">
        <f ca="1">ROUND(CX122-('Original Budget'!CX56+'Original Budget'!CX112),2)</f>
        <v>198645.15</v>
      </c>
      <c r="CY125" s="3">
        <f ca="1">ROUND(CY122-('Original Budget'!CY56+'Original Budget'!CY112),2)</f>
        <v>306997.05</v>
      </c>
      <c r="CZ125" s="3">
        <f ca="1">ROUND(CZ122-('Original Budget'!CZ56+'Original Budget'!CZ112),2)</f>
        <v>90293.25</v>
      </c>
      <c r="DA125" s="3">
        <f ca="1">ROUND(DA122-('Original Budget'!DA56+'Original Budget'!DA112),2)</f>
        <v>218086.5</v>
      </c>
      <c r="DB125" s="3">
        <f ca="1">ROUND(DB122-('Original Budget'!DB56+'Original Budget'!DB112),2)</f>
        <v>0</v>
      </c>
      <c r="DC125" s="3">
        <f ca="1">ROUND(DC122-('Original Budget'!DC56+'Original Budget'!DC112),2)</f>
        <v>0</v>
      </c>
      <c r="DD125" s="3">
        <f ca="1">ROUND(DD122-('Original Budget'!DD56+'Original Budget'!DD112),2)</f>
        <v>0</v>
      </c>
      <c r="DE125" s="3">
        <f ca="1">ROUND(DE122-('Original Budget'!DE56+'Original Budget'!DE112),2)</f>
        <v>0</v>
      </c>
      <c r="DF125" s="3">
        <f ca="1"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ca="1" si="76"/>
        <v>750000</v>
      </c>
      <c r="R135" s="3">
        <f t="shared" ca="1" si="76"/>
        <v>750000</v>
      </c>
      <c r="S135" s="3">
        <f t="shared" ca="1" si="76"/>
        <v>750000</v>
      </c>
      <c r="T135" s="3">
        <f t="shared" ca="1" si="76"/>
        <v>750000</v>
      </c>
      <c r="U135" s="3">
        <f t="shared" ca="1" si="76"/>
        <v>750000</v>
      </c>
      <c r="V135" s="3">
        <f t="shared" ca="1" si="76"/>
        <v>750000</v>
      </c>
      <c r="W135" s="3">
        <f t="shared" ca="1" si="76"/>
        <v>750000</v>
      </c>
      <c r="X135" s="3">
        <f t="shared" ca="1" si="76"/>
        <v>750000</v>
      </c>
      <c r="Y135" s="3">
        <f t="shared" ca="1" si="76"/>
        <v>750000</v>
      </c>
      <c r="Z135" s="3">
        <f t="shared" ca="1" si="76"/>
        <v>750000</v>
      </c>
      <c r="AA135" s="3">
        <f t="shared" ca="1" si="76"/>
        <v>750000</v>
      </c>
      <c r="AB135" s="3">
        <f t="shared" ca="1" si="76"/>
        <v>750000</v>
      </c>
      <c r="AC135" s="3">
        <f t="shared" ca="1" si="76"/>
        <v>500000</v>
      </c>
      <c r="AD135" s="3">
        <f t="shared" ca="1" si="76"/>
        <v>500000</v>
      </c>
      <c r="AE135" s="3">
        <f t="shared" ca="1" si="76"/>
        <v>500000</v>
      </c>
      <c r="AF135" s="3">
        <f t="shared" ca="1" si="76"/>
        <v>500000</v>
      </c>
      <c r="AG135" s="3">
        <f t="shared" ca="1" si="76"/>
        <v>500000</v>
      </c>
      <c r="AH135" s="3">
        <f t="shared" ca="1" si="76"/>
        <v>500000</v>
      </c>
      <c r="AI135" s="3">
        <f t="shared" ca="1" si="76"/>
        <v>500000</v>
      </c>
      <c r="AJ135" s="3">
        <f t="shared" ca="1" si="76"/>
        <v>500000</v>
      </c>
      <c r="AK135" s="3">
        <f t="shared" ca="1" si="76"/>
        <v>500000</v>
      </c>
      <c r="AL135" s="3">
        <f t="shared" ca="1" si="76"/>
        <v>500000</v>
      </c>
      <c r="AM135" s="3">
        <f t="shared" ref="AM135:BR135" ca="1" si="77">AL137</f>
        <v>500000</v>
      </c>
      <c r="AN135" s="3">
        <f t="shared" ca="1" si="77"/>
        <v>500000</v>
      </c>
      <c r="AO135" s="3">
        <f t="shared" ca="1" si="77"/>
        <v>500000</v>
      </c>
      <c r="AP135" s="3">
        <f t="shared" ca="1" si="77"/>
        <v>500000</v>
      </c>
      <c r="AQ135" s="3">
        <f t="shared" ca="1" si="77"/>
        <v>500000</v>
      </c>
      <c r="AR135" s="3">
        <f t="shared" ca="1" si="77"/>
        <v>500000</v>
      </c>
      <c r="AS135" s="3">
        <f t="shared" ca="1" si="77"/>
        <v>500000</v>
      </c>
      <c r="AT135" s="3">
        <f t="shared" ca="1" si="77"/>
        <v>500000</v>
      </c>
      <c r="AU135" s="3">
        <f t="shared" ca="1" si="77"/>
        <v>500000</v>
      </c>
      <c r="AV135" s="3">
        <f t="shared" ca="1" si="77"/>
        <v>500000</v>
      </c>
      <c r="AW135" s="3">
        <f t="shared" ca="1" si="77"/>
        <v>500000</v>
      </c>
      <c r="AX135" s="3">
        <f t="shared" ca="1" si="77"/>
        <v>500000</v>
      </c>
      <c r="AY135" s="3">
        <f t="shared" ca="1" si="77"/>
        <v>500000</v>
      </c>
      <c r="AZ135" s="3">
        <f t="shared" ca="1" si="77"/>
        <v>500000</v>
      </c>
      <c r="BA135" s="3">
        <f t="shared" ca="1" si="77"/>
        <v>500000</v>
      </c>
      <c r="BB135" s="3">
        <f t="shared" ca="1" si="77"/>
        <v>500000</v>
      </c>
      <c r="BC135" s="3">
        <f t="shared" ca="1" si="77"/>
        <v>500000</v>
      </c>
      <c r="BD135" s="3">
        <f t="shared" ca="1" si="77"/>
        <v>500000</v>
      </c>
      <c r="BE135" s="3">
        <f t="shared" ca="1" si="77"/>
        <v>500000</v>
      </c>
      <c r="BF135" s="3">
        <f t="shared" ca="1" si="77"/>
        <v>500000</v>
      </c>
      <c r="BG135" s="3">
        <f t="shared" ca="1" si="77"/>
        <v>500000</v>
      </c>
      <c r="BH135" s="3">
        <f t="shared" ca="1" si="77"/>
        <v>500000</v>
      </c>
      <c r="BI135" s="3">
        <f t="shared" ca="1" si="77"/>
        <v>500000</v>
      </c>
      <c r="BJ135" s="3">
        <f t="shared" ca="1" si="77"/>
        <v>500000</v>
      </c>
      <c r="BK135" s="3">
        <f t="shared" ca="1" si="77"/>
        <v>500000</v>
      </c>
      <c r="BL135" s="3">
        <f t="shared" ca="1" si="77"/>
        <v>500000</v>
      </c>
      <c r="BM135" s="3">
        <f t="shared" ca="1" si="77"/>
        <v>500000</v>
      </c>
      <c r="BN135" s="3">
        <f t="shared" ca="1" si="77"/>
        <v>500000</v>
      </c>
      <c r="BO135" s="3">
        <f t="shared" ca="1" si="77"/>
        <v>500000</v>
      </c>
      <c r="BP135" s="3">
        <f t="shared" ca="1" si="77"/>
        <v>500000</v>
      </c>
      <c r="BQ135" s="3">
        <f t="shared" ca="1" si="77"/>
        <v>500000</v>
      </c>
      <c r="BR135" s="3">
        <f t="shared" ca="1" si="77"/>
        <v>500000</v>
      </c>
      <c r="BS135" s="3">
        <f t="shared" ref="BS135:CX135" ca="1" si="78">BR137</f>
        <v>500000</v>
      </c>
      <c r="BT135" s="3">
        <f t="shared" ca="1" si="78"/>
        <v>500000</v>
      </c>
      <c r="BU135" s="3">
        <f t="shared" ca="1" si="78"/>
        <v>500000</v>
      </c>
      <c r="BV135" s="3">
        <f t="shared" ca="1" si="78"/>
        <v>500000</v>
      </c>
      <c r="BW135" s="3">
        <f t="shared" ca="1" si="78"/>
        <v>500000</v>
      </c>
      <c r="BX135" s="3">
        <f t="shared" ca="1" si="78"/>
        <v>500000</v>
      </c>
      <c r="BY135" s="3">
        <f t="shared" ca="1" si="78"/>
        <v>500000</v>
      </c>
      <c r="BZ135" s="3">
        <f t="shared" ca="1" si="78"/>
        <v>500000</v>
      </c>
      <c r="CA135" s="3">
        <f t="shared" ca="1" si="78"/>
        <v>500000</v>
      </c>
      <c r="CB135" s="3">
        <f t="shared" ca="1" si="78"/>
        <v>500000</v>
      </c>
      <c r="CC135" s="3">
        <f t="shared" ca="1" si="78"/>
        <v>500000</v>
      </c>
      <c r="CD135" s="3">
        <f t="shared" ca="1" si="78"/>
        <v>500000</v>
      </c>
      <c r="CE135" s="3">
        <f t="shared" ca="1" si="78"/>
        <v>500000</v>
      </c>
      <c r="CF135" s="3">
        <f t="shared" ca="1" si="78"/>
        <v>500000</v>
      </c>
      <c r="CG135" s="3">
        <f t="shared" ca="1" si="78"/>
        <v>500000</v>
      </c>
      <c r="CH135" s="3">
        <f t="shared" ca="1" si="78"/>
        <v>500000</v>
      </c>
      <c r="CI135" s="3">
        <f t="shared" ca="1" si="78"/>
        <v>500000</v>
      </c>
      <c r="CJ135" s="3">
        <f t="shared" ca="1" si="78"/>
        <v>500000</v>
      </c>
      <c r="CK135" s="3">
        <f t="shared" ca="1" si="78"/>
        <v>500000</v>
      </c>
      <c r="CL135" s="3">
        <f t="shared" ca="1" si="78"/>
        <v>500000</v>
      </c>
      <c r="CM135" s="3">
        <f t="shared" ca="1" si="78"/>
        <v>500000</v>
      </c>
      <c r="CN135" s="3">
        <f t="shared" ca="1" si="78"/>
        <v>500000</v>
      </c>
      <c r="CO135" s="3">
        <f t="shared" ca="1" si="78"/>
        <v>500000</v>
      </c>
      <c r="CP135" s="3">
        <f t="shared" ca="1" si="78"/>
        <v>500000</v>
      </c>
      <c r="CQ135" s="3">
        <f t="shared" ca="1" si="78"/>
        <v>500000</v>
      </c>
      <c r="CR135" s="3">
        <f t="shared" ca="1" si="78"/>
        <v>500000</v>
      </c>
      <c r="CS135" s="3">
        <f t="shared" ca="1" si="78"/>
        <v>500000</v>
      </c>
      <c r="CT135" s="3">
        <f t="shared" ca="1" si="78"/>
        <v>500000</v>
      </c>
      <c r="CU135" s="3">
        <f t="shared" ca="1" si="78"/>
        <v>500000</v>
      </c>
      <c r="CV135" s="3">
        <f t="shared" ca="1" si="78"/>
        <v>500000</v>
      </c>
      <c r="CW135" s="3">
        <f t="shared" ca="1" si="78"/>
        <v>500000</v>
      </c>
      <c r="CX135" s="3">
        <f t="shared" ca="1" si="78"/>
        <v>500000</v>
      </c>
      <c r="CY135" s="3">
        <f t="shared" ref="CY135:DF135" ca="1" si="79">CX137</f>
        <v>500000</v>
      </c>
      <c r="CZ135" s="3">
        <f t="shared" ca="1" si="79"/>
        <v>500000</v>
      </c>
      <c r="DA135" s="3">
        <f t="shared" ca="1" si="79"/>
        <v>500000</v>
      </c>
      <c r="DB135" s="3">
        <f t="shared" ca="1" si="79"/>
        <v>500000</v>
      </c>
      <c r="DC135" s="3">
        <f t="shared" ca="1" si="79"/>
        <v>500000</v>
      </c>
      <c r="DD135" s="3">
        <f t="shared" ca="1" si="79"/>
        <v>500000</v>
      </c>
      <c r="DE135" s="3">
        <f t="shared" ca="1" si="79"/>
        <v>500000</v>
      </c>
      <c r="DF135" s="3">
        <f t="shared" ca="1" si="79"/>
        <v>500000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 ca="1"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 ca="1"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 ca="1">IF(AND(AN135&gt;0,SUM(AA122:AL122)&gt;=Assumptions!$B$43),-MIN(Assumptions!$B$42,AN135),0)</f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 ca="1">IF(AND(AZ135&gt;0,SUM(AM122:AX122)&gt;=Assumptions!$B$43),-MIN(Assumptions!$B$42,AZ135),0)</f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 ca="1"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 ca="1"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 ca="1"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ca="1" si="80"/>
        <v>750000</v>
      </c>
      <c r="Q137" s="34">
        <f t="shared" ca="1" si="80"/>
        <v>750000</v>
      </c>
      <c r="R137" s="34">
        <f t="shared" ca="1" si="80"/>
        <v>750000</v>
      </c>
      <c r="S137" s="34">
        <f t="shared" ca="1" si="80"/>
        <v>750000</v>
      </c>
      <c r="T137" s="34">
        <f t="shared" ca="1" si="80"/>
        <v>750000</v>
      </c>
      <c r="U137" s="34">
        <f t="shared" ca="1" si="80"/>
        <v>750000</v>
      </c>
      <c r="V137" s="34">
        <f t="shared" ca="1" si="80"/>
        <v>750000</v>
      </c>
      <c r="W137" s="34">
        <f t="shared" ca="1" si="80"/>
        <v>750000</v>
      </c>
      <c r="X137" s="34">
        <f t="shared" ca="1" si="80"/>
        <v>750000</v>
      </c>
      <c r="Y137" s="34">
        <f t="shared" ca="1" si="80"/>
        <v>750000</v>
      </c>
      <c r="Z137" s="34">
        <f t="shared" ca="1" si="80"/>
        <v>750000</v>
      </c>
      <c r="AA137" s="34">
        <f t="shared" ca="1" si="80"/>
        <v>750000</v>
      </c>
      <c r="AB137" s="34">
        <f t="shared" ca="1" si="80"/>
        <v>500000</v>
      </c>
      <c r="AC137" s="34">
        <f t="shared" ca="1" si="80"/>
        <v>500000</v>
      </c>
      <c r="AD137" s="34">
        <f t="shared" ca="1" si="80"/>
        <v>500000</v>
      </c>
      <c r="AE137" s="34">
        <f t="shared" ca="1" si="80"/>
        <v>500000</v>
      </c>
      <c r="AF137" s="34">
        <f t="shared" ca="1" si="80"/>
        <v>500000</v>
      </c>
      <c r="AG137" s="34">
        <f t="shared" ca="1" si="80"/>
        <v>500000</v>
      </c>
      <c r="AH137" s="34">
        <f t="shared" ca="1" si="80"/>
        <v>500000</v>
      </c>
      <c r="AI137" s="34">
        <f t="shared" ca="1" si="80"/>
        <v>500000</v>
      </c>
      <c r="AJ137" s="34">
        <f t="shared" ca="1" si="80"/>
        <v>500000</v>
      </c>
      <c r="AK137" s="34">
        <f t="shared" ca="1" si="80"/>
        <v>500000</v>
      </c>
      <c r="AL137" s="34">
        <f t="shared" ref="AL137:BQ137" ca="1" si="81">MAX(0,AL135+AL136)</f>
        <v>500000</v>
      </c>
      <c r="AM137" s="34">
        <f t="shared" ca="1" si="81"/>
        <v>500000</v>
      </c>
      <c r="AN137" s="34">
        <f t="shared" ca="1" si="81"/>
        <v>500000</v>
      </c>
      <c r="AO137" s="34">
        <f t="shared" ca="1" si="81"/>
        <v>500000</v>
      </c>
      <c r="AP137" s="34">
        <f t="shared" ca="1" si="81"/>
        <v>500000</v>
      </c>
      <c r="AQ137" s="34">
        <f t="shared" ca="1" si="81"/>
        <v>500000</v>
      </c>
      <c r="AR137" s="34">
        <f t="shared" ca="1" si="81"/>
        <v>500000</v>
      </c>
      <c r="AS137" s="34">
        <f t="shared" ca="1" si="81"/>
        <v>500000</v>
      </c>
      <c r="AT137" s="34">
        <f t="shared" ca="1" si="81"/>
        <v>500000</v>
      </c>
      <c r="AU137" s="34">
        <f t="shared" ca="1" si="81"/>
        <v>500000</v>
      </c>
      <c r="AV137" s="34">
        <f t="shared" ca="1" si="81"/>
        <v>500000</v>
      </c>
      <c r="AW137" s="34">
        <f t="shared" ca="1" si="81"/>
        <v>500000</v>
      </c>
      <c r="AX137" s="34">
        <f t="shared" ca="1" si="81"/>
        <v>500000</v>
      </c>
      <c r="AY137" s="34">
        <f t="shared" ca="1" si="81"/>
        <v>500000</v>
      </c>
      <c r="AZ137" s="34">
        <f t="shared" ca="1" si="81"/>
        <v>500000</v>
      </c>
      <c r="BA137" s="34">
        <f t="shared" ca="1" si="81"/>
        <v>500000</v>
      </c>
      <c r="BB137" s="34">
        <f t="shared" ca="1" si="81"/>
        <v>500000</v>
      </c>
      <c r="BC137" s="34">
        <f t="shared" ca="1" si="81"/>
        <v>500000</v>
      </c>
      <c r="BD137" s="34">
        <f t="shared" ca="1" si="81"/>
        <v>500000</v>
      </c>
      <c r="BE137" s="34">
        <f t="shared" ca="1" si="81"/>
        <v>500000</v>
      </c>
      <c r="BF137" s="34">
        <f t="shared" ca="1" si="81"/>
        <v>500000</v>
      </c>
      <c r="BG137" s="34">
        <f t="shared" ca="1" si="81"/>
        <v>500000</v>
      </c>
      <c r="BH137" s="34">
        <f t="shared" ca="1" si="81"/>
        <v>500000</v>
      </c>
      <c r="BI137" s="34">
        <f t="shared" ca="1" si="81"/>
        <v>500000</v>
      </c>
      <c r="BJ137" s="34">
        <f t="shared" ca="1" si="81"/>
        <v>500000</v>
      </c>
      <c r="BK137" s="34">
        <f t="shared" ca="1" si="81"/>
        <v>500000</v>
      </c>
      <c r="BL137" s="34">
        <f t="shared" ca="1" si="81"/>
        <v>500000</v>
      </c>
      <c r="BM137" s="34">
        <f t="shared" ca="1" si="81"/>
        <v>500000</v>
      </c>
      <c r="BN137" s="34">
        <f t="shared" ca="1" si="81"/>
        <v>500000</v>
      </c>
      <c r="BO137" s="34">
        <f t="shared" ca="1" si="81"/>
        <v>500000</v>
      </c>
      <c r="BP137" s="34">
        <f t="shared" ca="1" si="81"/>
        <v>500000</v>
      </c>
      <c r="BQ137" s="34">
        <f t="shared" ca="1" si="81"/>
        <v>500000</v>
      </c>
      <c r="BR137" s="34">
        <f t="shared" ref="BR137:CW137" ca="1" si="82">MAX(0,BR135+BR136)</f>
        <v>500000</v>
      </c>
      <c r="BS137" s="34">
        <f t="shared" ca="1" si="82"/>
        <v>500000</v>
      </c>
      <c r="BT137" s="34">
        <f t="shared" ca="1" si="82"/>
        <v>500000</v>
      </c>
      <c r="BU137" s="34">
        <f t="shared" ca="1" si="82"/>
        <v>500000</v>
      </c>
      <c r="BV137" s="34">
        <f t="shared" ca="1" si="82"/>
        <v>500000</v>
      </c>
      <c r="BW137" s="34">
        <f t="shared" ca="1" si="82"/>
        <v>500000</v>
      </c>
      <c r="BX137" s="34">
        <f t="shared" ca="1" si="82"/>
        <v>500000</v>
      </c>
      <c r="BY137" s="34">
        <f t="shared" ca="1" si="82"/>
        <v>500000</v>
      </c>
      <c r="BZ137" s="34">
        <f t="shared" ca="1" si="82"/>
        <v>500000</v>
      </c>
      <c r="CA137" s="34">
        <f t="shared" ca="1" si="82"/>
        <v>500000</v>
      </c>
      <c r="CB137" s="34">
        <f t="shared" ca="1" si="82"/>
        <v>500000</v>
      </c>
      <c r="CC137" s="34">
        <f t="shared" ca="1" si="82"/>
        <v>500000</v>
      </c>
      <c r="CD137" s="34">
        <f t="shared" ca="1" si="82"/>
        <v>500000</v>
      </c>
      <c r="CE137" s="34">
        <f t="shared" ca="1" si="82"/>
        <v>500000</v>
      </c>
      <c r="CF137" s="34">
        <f t="shared" ca="1" si="82"/>
        <v>500000</v>
      </c>
      <c r="CG137" s="34">
        <f t="shared" ca="1" si="82"/>
        <v>500000</v>
      </c>
      <c r="CH137" s="34">
        <f t="shared" ca="1" si="82"/>
        <v>500000</v>
      </c>
      <c r="CI137" s="34">
        <f t="shared" ca="1" si="82"/>
        <v>500000</v>
      </c>
      <c r="CJ137" s="34">
        <f t="shared" ca="1" si="82"/>
        <v>500000</v>
      </c>
      <c r="CK137" s="34">
        <f t="shared" ca="1" si="82"/>
        <v>500000</v>
      </c>
      <c r="CL137" s="34">
        <f t="shared" ca="1" si="82"/>
        <v>500000</v>
      </c>
      <c r="CM137" s="34">
        <f t="shared" ca="1" si="82"/>
        <v>500000</v>
      </c>
      <c r="CN137" s="34">
        <f t="shared" ca="1" si="82"/>
        <v>500000</v>
      </c>
      <c r="CO137" s="34">
        <f t="shared" ca="1" si="82"/>
        <v>500000</v>
      </c>
      <c r="CP137" s="34">
        <f t="shared" ca="1" si="82"/>
        <v>500000</v>
      </c>
      <c r="CQ137" s="34">
        <f t="shared" ca="1" si="82"/>
        <v>500000</v>
      </c>
      <c r="CR137" s="34">
        <f t="shared" ca="1" si="82"/>
        <v>500000</v>
      </c>
      <c r="CS137" s="34">
        <f t="shared" ca="1" si="82"/>
        <v>500000</v>
      </c>
      <c r="CT137" s="34">
        <f t="shared" ca="1" si="82"/>
        <v>500000</v>
      </c>
      <c r="CU137" s="34">
        <f t="shared" ca="1" si="82"/>
        <v>500000</v>
      </c>
      <c r="CV137" s="34">
        <f t="shared" ca="1" si="82"/>
        <v>500000</v>
      </c>
      <c r="CW137" s="34">
        <f t="shared" ca="1" si="82"/>
        <v>500000</v>
      </c>
      <c r="CX137" s="34">
        <f t="shared" ref="CX137:EC137" ca="1" si="83">MAX(0,CX135+CX136)</f>
        <v>500000</v>
      </c>
      <c r="CY137" s="34">
        <f t="shared" ca="1" si="83"/>
        <v>500000</v>
      </c>
      <c r="CZ137" s="34">
        <f t="shared" ca="1" si="83"/>
        <v>500000</v>
      </c>
      <c r="DA137" s="34">
        <f t="shared" ca="1" si="83"/>
        <v>500000</v>
      </c>
      <c r="DB137" s="34">
        <f t="shared" ca="1" si="83"/>
        <v>500000</v>
      </c>
      <c r="DC137" s="34">
        <f t="shared" ca="1" si="83"/>
        <v>500000</v>
      </c>
      <c r="DD137" s="34">
        <f t="shared" ca="1" si="83"/>
        <v>500000</v>
      </c>
      <c r="DE137" s="34">
        <f t="shared" ca="1" si="83"/>
        <v>500000</v>
      </c>
      <c r="DF137" s="34">
        <f t="shared" ca="1" si="83"/>
        <v>500000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ca="1" si="107">F177</f>
        <v>1401078.5999999996</v>
      </c>
      <c r="H175" s="3">
        <f t="shared" ca="1" si="107"/>
        <v>1405874.1912542623</v>
      </c>
      <c r="I175" s="3">
        <f t="shared" ca="1" si="107"/>
        <v>1381294.7825085251</v>
      </c>
      <c r="J175" s="3">
        <f t="shared" ca="1" si="107"/>
        <v>1860183.5352964415</v>
      </c>
      <c r="K175" s="3">
        <f t="shared" ca="1" si="107"/>
        <v>2032012.083284358</v>
      </c>
      <c r="L175" s="3">
        <f t="shared" ca="1" si="107"/>
        <v>2203840.6312722745</v>
      </c>
      <c r="M175" s="3">
        <f t="shared" ca="1" si="107"/>
        <v>2680719.7478958019</v>
      </c>
      <c r="N175" s="3">
        <f t="shared" ca="1" si="107"/>
        <v>3188599.7985267146</v>
      </c>
      <c r="O175" s="3">
        <f t="shared" ca="1" si="107"/>
        <v>3444104.7650715336</v>
      </c>
      <c r="P175" s="3">
        <f t="shared" ca="1" si="107"/>
        <v>3699609.7316163527</v>
      </c>
      <c r="Q175" s="3">
        <f t="shared" ca="1" si="107"/>
        <v>3955114.6981611717</v>
      </c>
      <c r="R175" s="3">
        <f t="shared" ca="1" si="107"/>
        <v>4210619.6647059908</v>
      </c>
      <c r="S175" s="3">
        <f t="shared" ca="1" si="107"/>
        <v>3798653.5708080265</v>
      </c>
      <c r="T175" s="3">
        <f t="shared" ca="1" si="107"/>
        <v>4202855.9519100627</v>
      </c>
      <c r="U175" s="3">
        <f t="shared" ca="1" si="107"/>
        <v>4765720.211298299</v>
      </c>
      <c r="V175" s="3">
        <f t="shared" ca="1" si="107"/>
        <v>5090404.0234824317</v>
      </c>
      <c r="W175" s="3">
        <f t="shared" ca="1" si="107"/>
        <v>5149409.0840897989</v>
      </c>
      <c r="X175" s="3">
        <f t="shared" ca="1" si="107"/>
        <v>5208414.144697166</v>
      </c>
      <c r="Y175" s="3">
        <f t="shared" ca="1" si="107"/>
        <v>5289229.5097442828</v>
      </c>
      <c r="Z175" s="3">
        <f t="shared" ca="1" si="107"/>
        <v>5326424.2659118995</v>
      </c>
      <c r="AA175" s="3">
        <f t="shared" ca="1" si="107"/>
        <v>5363619.0220795162</v>
      </c>
      <c r="AB175" s="3">
        <f t="shared" ca="1" si="107"/>
        <v>5400813.7782471329</v>
      </c>
      <c r="AC175" s="3">
        <f t="shared" ca="1" si="107"/>
        <v>5438008.5344147496</v>
      </c>
      <c r="AD175" s="3">
        <f t="shared" ca="1" si="107"/>
        <v>5475203.2905823663</v>
      </c>
      <c r="AE175" s="3">
        <f t="shared" ca="1" si="107"/>
        <v>5585636.7373025827</v>
      </c>
      <c r="AF175" s="3">
        <f t="shared" ca="1" si="107"/>
        <v>5532028.1523375995</v>
      </c>
      <c r="AG175" s="3">
        <f t="shared" ca="1" si="107"/>
        <v>4912373.1482411632</v>
      </c>
      <c r="AH175" s="3">
        <f t="shared" ca="1" si="107"/>
        <v>5016424.2041447274</v>
      </c>
      <c r="AI175" s="3">
        <f t="shared" ca="1" si="107"/>
        <v>5120475.2600482907</v>
      </c>
      <c r="AJ175" s="3">
        <f t="shared" ca="1" si="107"/>
        <v>5224526.3159518549</v>
      </c>
      <c r="AK175" s="3">
        <f t="shared" ca="1" si="107"/>
        <v>5546866.7514231689</v>
      </c>
      <c r="AL175" s="3">
        <f t="shared" ca="1" si="107"/>
        <v>5602380.7880855976</v>
      </c>
      <c r="AM175" s="3">
        <f t="shared" ref="AM175:BR175" ca="1" si="108">AL177</f>
        <v>5954045.5459064264</v>
      </c>
      <c r="AN175" s="3">
        <f t="shared" ca="1" si="108"/>
        <v>5973540.7091685347</v>
      </c>
      <c r="AO175" s="3">
        <f t="shared" ca="1" si="108"/>
        <v>5955535.8724306431</v>
      </c>
      <c r="AP175" s="3">
        <f t="shared" ca="1" si="108"/>
        <v>6070410.1011554012</v>
      </c>
      <c r="AQ175" s="3">
        <f t="shared" ca="1" si="108"/>
        <v>6128892.4511620309</v>
      </c>
      <c r="AR175" s="3">
        <f t="shared" ca="1" si="108"/>
        <v>6142374.8011686606</v>
      </c>
      <c r="AS175" s="3">
        <f t="shared" ca="1" si="108"/>
        <v>6200857.1511752903</v>
      </c>
      <c r="AT175" s="3">
        <f t="shared" ca="1" si="108"/>
        <v>6367691.4011819195</v>
      </c>
      <c r="AU175" s="3">
        <f t="shared" ca="1" si="108"/>
        <v>6489525.6511885487</v>
      </c>
      <c r="AV175" s="3">
        <f t="shared" ca="1" si="108"/>
        <v>6928845.486548678</v>
      </c>
      <c r="AW175" s="3">
        <f t="shared" ca="1" si="108"/>
        <v>6923105.5324980905</v>
      </c>
      <c r="AX175" s="3">
        <f t="shared" ca="1" si="108"/>
        <v>6917365.578447503</v>
      </c>
      <c r="AY175" s="3">
        <f t="shared" ca="1" si="108"/>
        <v>6911625.6243969165</v>
      </c>
      <c r="AZ175" s="3">
        <f t="shared" ca="1" si="108"/>
        <v>6905885.670346329</v>
      </c>
      <c r="BA175" s="3">
        <f t="shared" ca="1" si="108"/>
        <v>6900145.7162957415</v>
      </c>
      <c r="BB175" s="3">
        <f t="shared" ca="1" si="108"/>
        <v>6984699.012245154</v>
      </c>
      <c r="BC175" s="3">
        <f t="shared" ca="1" si="108"/>
        <v>7112908.4269628515</v>
      </c>
      <c r="BD175" s="3">
        <f t="shared" ca="1" si="108"/>
        <v>7098031.3416805491</v>
      </c>
      <c r="BE175" s="3">
        <f t="shared" ca="1" si="108"/>
        <v>7083154.2563982476</v>
      </c>
      <c r="BF175" s="3">
        <f t="shared" ca="1" si="108"/>
        <v>7304422.3211159455</v>
      </c>
      <c r="BG175" s="3">
        <f t="shared" ca="1" si="108"/>
        <v>7262603.8858336434</v>
      </c>
      <c r="BH175" s="3">
        <f t="shared" ca="1" si="108"/>
        <v>7356078.7005513413</v>
      </c>
      <c r="BI175" s="3">
        <f t="shared" ca="1" si="108"/>
        <v>7520405.4152690386</v>
      </c>
      <c r="BJ175" s="3">
        <f t="shared" ca="1" si="108"/>
        <v>7844757.8550423365</v>
      </c>
      <c r="BK175" s="3">
        <f t="shared" ca="1" si="108"/>
        <v>7725014.3788914876</v>
      </c>
      <c r="BL175" s="3">
        <f t="shared" ca="1" si="108"/>
        <v>7859474.7027406385</v>
      </c>
      <c r="BM175" s="3">
        <f t="shared" ca="1" si="108"/>
        <v>7732231.2265897896</v>
      </c>
      <c r="BN175" s="3">
        <f t="shared" ca="1" si="108"/>
        <v>7740281.0004389407</v>
      </c>
      <c r="BO175" s="3">
        <f t="shared" ca="1" si="108"/>
        <v>7701510.900431741</v>
      </c>
      <c r="BP175" s="3">
        <f t="shared" ca="1" si="108"/>
        <v>7808592.7004245417</v>
      </c>
      <c r="BQ175" s="3">
        <f t="shared" ca="1" si="108"/>
        <v>7870674.5004173424</v>
      </c>
      <c r="BR175" s="3">
        <f t="shared" ca="1" si="108"/>
        <v>7977756.3004101431</v>
      </c>
      <c r="BS175" s="3">
        <f t="shared" ref="BS175:CX175" ca="1" si="109">BR177</f>
        <v>8084838.1004029438</v>
      </c>
      <c r="BT175" s="3">
        <f t="shared" ca="1" si="109"/>
        <v>8282213.1503957445</v>
      </c>
      <c r="BU175" s="3">
        <f t="shared" ca="1" si="109"/>
        <v>8299001.7003885452</v>
      </c>
      <c r="BV175" s="3">
        <f t="shared" ca="1" si="109"/>
        <v>8424142.1503813453</v>
      </c>
      <c r="BW175" s="3">
        <f t="shared" ca="1" si="109"/>
        <v>8504282.6003741454</v>
      </c>
      <c r="BX175" s="3">
        <f t="shared" ca="1" si="109"/>
        <v>8737774.9503669459</v>
      </c>
      <c r="BY175" s="3">
        <f t="shared" ca="1" si="109"/>
        <v>8754563.5003597457</v>
      </c>
      <c r="BZ175" s="3">
        <f t="shared" ca="1" si="109"/>
        <v>8861645.3003525455</v>
      </c>
      <c r="CA175" s="3">
        <f t="shared" ca="1" si="109"/>
        <v>8778634.3290118687</v>
      </c>
      <c r="CB175" s="3">
        <f t="shared" ca="1" si="109"/>
        <v>8894268.5076711923</v>
      </c>
      <c r="CC175" s="3">
        <f t="shared" ca="1" si="109"/>
        <v>8784316.1863305159</v>
      </c>
      <c r="CD175" s="3">
        <f t="shared" ca="1" si="109"/>
        <v>8936796.8658956923</v>
      </c>
      <c r="CE175" s="3">
        <f t="shared" ca="1" si="109"/>
        <v>8816285.8945550155</v>
      </c>
      <c r="CF175" s="3">
        <f t="shared" ca="1" si="109"/>
        <v>8913861.4232143387</v>
      </c>
      <c r="CG175" s="3">
        <f t="shared" ca="1" si="109"/>
        <v>8793350.451873662</v>
      </c>
      <c r="CH175" s="3">
        <f t="shared" ca="1" si="109"/>
        <v>8927043.2805329859</v>
      </c>
      <c r="CI175" s="3">
        <f t="shared" ca="1" si="109"/>
        <v>8799032.3091923092</v>
      </c>
      <c r="CJ175" s="3">
        <f t="shared" ca="1" si="109"/>
        <v>8806314.5878516324</v>
      </c>
      <c r="CK175" s="3">
        <f t="shared" ca="1" si="109"/>
        <v>8776096.8665109556</v>
      </c>
      <c r="CL175" s="3">
        <f t="shared" ca="1" si="109"/>
        <v>8783379.1451702788</v>
      </c>
      <c r="CM175" s="3">
        <f t="shared" ca="1" si="109"/>
        <v>8780965.027069455</v>
      </c>
      <c r="CN175" s="3">
        <f t="shared" ca="1" si="109"/>
        <v>8886902.8089686297</v>
      </c>
      <c r="CO175" s="3">
        <f t="shared" ca="1" si="109"/>
        <v>8776136.7908678055</v>
      </c>
      <c r="CP175" s="3">
        <f t="shared" ca="1" si="109"/>
        <v>8665370.7727669813</v>
      </c>
      <c r="CQ175" s="3">
        <f t="shared" ca="1" si="109"/>
        <v>8554604.7546661571</v>
      </c>
      <c r="CR175" s="3">
        <f t="shared" ca="1" si="109"/>
        <v>8443838.7365653329</v>
      </c>
      <c r="CS175" s="3">
        <f t="shared" ca="1" si="109"/>
        <v>8333072.7184645087</v>
      </c>
      <c r="CT175" s="3">
        <f t="shared" ca="1" si="109"/>
        <v>8330658.6003636848</v>
      </c>
      <c r="CU175" s="3">
        <f t="shared" ca="1" si="109"/>
        <v>8111540.6822628602</v>
      </c>
      <c r="CV175" s="3">
        <f t="shared" ca="1" si="109"/>
        <v>8039936.1155293863</v>
      </c>
      <c r="CW175" s="3">
        <f t="shared" ca="1" si="109"/>
        <v>7787745.0487959124</v>
      </c>
      <c r="CX175" s="3">
        <f t="shared" ca="1" si="109"/>
        <v>7625847.2320624385</v>
      </c>
      <c r="CY175" s="3">
        <f t="shared" ref="CY175:DF175" ca="1" si="110">CX177</f>
        <v>7274616.992660962</v>
      </c>
      <c r="CZ175" s="3">
        <f t="shared" ca="1" si="110"/>
        <v>7031738.653259486</v>
      </c>
      <c r="DA175" s="3">
        <f t="shared" ca="1" si="110"/>
        <v>6572156.5138580101</v>
      </c>
      <c r="DB175" s="3">
        <f t="shared" ca="1" si="110"/>
        <v>6240367.6244565342</v>
      </c>
      <c r="DC175" s="3">
        <f t="shared" ca="1" si="110"/>
        <v>5690492.2350550583</v>
      </c>
      <c r="DD175" s="3">
        <f t="shared" ca="1" si="110"/>
        <v>5140616.8456535824</v>
      </c>
      <c r="DE175" s="3">
        <f t="shared" ca="1" si="110"/>
        <v>4590741.4562521065</v>
      </c>
      <c r="DF175" s="3">
        <f t="shared" ca="1" si="110"/>
        <v>4040866.0668506301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ca="1" si="111">F57</f>
        <v>375536.59999999951</v>
      </c>
      <c r="G176" s="3">
        <f t="shared" ca="1" si="111"/>
        <v>4795.5912542628357</v>
      </c>
      <c r="H176" s="3">
        <f t="shared" ca="1" si="111"/>
        <v>-24579.408745737164</v>
      </c>
      <c r="I176" s="3">
        <f t="shared" ca="1" si="111"/>
        <v>478888.7527879164</v>
      </c>
      <c r="J176" s="3">
        <f t="shared" ca="1" si="111"/>
        <v>171828.54798791645</v>
      </c>
      <c r="K176" s="3">
        <f t="shared" ca="1" si="111"/>
        <v>171828.54798791645</v>
      </c>
      <c r="L176" s="3">
        <f t="shared" ca="1" si="111"/>
        <v>476879.11662352737</v>
      </c>
      <c r="M176" s="3">
        <f t="shared" ca="1" si="111"/>
        <v>507880.05063091288</v>
      </c>
      <c r="N176" s="3">
        <f t="shared" ca="1" si="111"/>
        <v>255504.9665448193</v>
      </c>
      <c r="O176" s="3">
        <f t="shared" ca="1" si="111"/>
        <v>255504.9665448193</v>
      </c>
      <c r="P176" s="3">
        <f t="shared" ca="1" si="111"/>
        <v>255504.9665448193</v>
      </c>
      <c r="Q176" s="3">
        <f t="shared" ca="1" si="111"/>
        <v>255504.9665448193</v>
      </c>
      <c r="R176" s="3">
        <f t="shared" ca="1" si="111"/>
        <v>-411966.09389796446</v>
      </c>
      <c r="S176" s="3">
        <f t="shared" ca="1" si="111"/>
        <v>404202.38110203599</v>
      </c>
      <c r="T176" s="3">
        <f t="shared" ca="1" si="111"/>
        <v>562864.25938823656</v>
      </c>
      <c r="U176" s="3">
        <f t="shared" ca="1" si="111"/>
        <v>324683.81218413287</v>
      </c>
      <c r="V176" s="3">
        <f t="shared" ca="1" si="111"/>
        <v>59005.060607367428</v>
      </c>
      <c r="W176" s="3">
        <f t="shared" ca="1" si="111"/>
        <v>59005.060607367428</v>
      </c>
      <c r="X176" s="3">
        <f t="shared" ca="1" si="111"/>
        <v>80815.365047116997</v>
      </c>
      <c r="Y176" s="3">
        <f t="shared" ca="1" si="111"/>
        <v>37194.756167616928</v>
      </c>
      <c r="Z176" s="3">
        <f t="shared" ca="1" si="111"/>
        <v>37194.756167616928</v>
      </c>
      <c r="AA176" s="3">
        <f t="shared" ca="1" si="111"/>
        <v>37194.756167616928</v>
      </c>
      <c r="AB176" s="3">
        <f t="shared" ca="1" si="111"/>
        <v>37194.756167616928</v>
      </c>
      <c r="AC176" s="3">
        <f t="shared" ca="1" si="111"/>
        <v>37194.756167616928</v>
      </c>
      <c r="AD176" s="3">
        <f t="shared" ca="1" si="111"/>
        <v>110433.44672021689</v>
      </c>
      <c r="AE176" s="3">
        <f t="shared" ca="1" si="111"/>
        <v>-53608.5849649827</v>
      </c>
      <c r="AF176" s="3">
        <f t="shared" ca="1" si="111"/>
        <v>-619655.00409643631</v>
      </c>
      <c r="AG176" s="3">
        <f t="shared" ca="1" si="111"/>
        <v>104051.05590356374</v>
      </c>
      <c r="AH176" s="3">
        <f t="shared" ca="1" si="111"/>
        <v>104051.05590356374</v>
      </c>
      <c r="AI176" s="3">
        <f t="shared" ca="1" si="111"/>
        <v>104051.05590356421</v>
      </c>
      <c r="AJ176" s="3">
        <f t="shared" ca="1" si="111"/>
        <v>322340.43547131401</v>
      </c>
      <c r="AK176" s="3">
        <f t="shared" ca="1" si="111"/>
        <v>55514.03666242864</v>
      </c>
      <c r="AL176" s="3">
        <f t="shared" ref="AL176:BQ176" ca="1" si="112">AL57</f>
        <v>351664.75782082882</v>
      </c>
      <c r="AM176" s="3">
        <f t="shared" ca="1" si="112"/>
        <v>19495.163262108807</v>
      </c>
      <c r="AN176" s="3">
        <f t="shared" ca="1" si="112"/>
        <v>-18004.836737891193</v>
      </c>
      <c r="AO176" s="3">
        <f t="shared" ca="1" si="112"/>
        <v>114874.22872475814</v>
      </c>
      <c r="AP176" s="3">
        <f t="shared" ca="1" si="112"/>
        <v>58482.350006630062</v>
      </c>
      <c r="AQ176" s="3">
        <f t="shared" ca="1" si="112"/>
        <v>13482.350006630062</v>
      </c>
      <c r="AR176" s="3">
        <f t="shared" ca="1" si="112"/>
        <v>58482.350006630062</v>
      </c>
      <c r="AS176" s="3">
        <f t="shared" ca="1" si="112"/>
        <v>166834.2500066295</v>
      </c>
      <c r="AT176" s="3">
        <f t="shared" ca="1" si="112"/>
        <v>121834.2500066295</v>
      </c>
      <c r="AU176" s="3">
        <f t="shared" ca="1" si="112"/>
        <v>439319.83536012971</v>
      </c>
      <c r="AV176" s="3">
        <f t="shared" ca="1" si="112"/>
        <v>-5739.954050587141</v>
      </c>
      <c r="AW176" s="3">
        <f t="shared" ca="1" si="112"/>
        <v>-5739.954050587141</v>
      </c>
      <c r="AX176" s="3">
        <f t="shared" ca="1" si="112"/>
        <v>-5739.9540505862096</v>
      </c>
      <c r="AY176" s="3">
        <f t="shared" ca="1" si="112"/>
        <v>-5739.954050587141</v>
      </c>
      <c r="AZ176" s="3">
        <f t="shared" ca="1" si="112"/>
        <v>-5739.954050587141</v>
      </c>
      <c r="BA176" s="3">
        <f t="shared" ca="1" si="112"/>
        <v>84553.295949412859</v>
      </c>
      <c r="BB176" s="3">
        <f t="shared" ca="1" si="112"/>
        <v>128209.41471769719</v>
      </c>
      <c r="BC176" s="3">
        <f t="shared" ca="1" si="112"/>
        <v>-14877.085282302811</v>
      </c>
      <c r="BD176" s="3">
        <f t="shared" ca="1" si="112"/>
        <v>-14877.085282301879</v>
      </c>
      <c r="BE176" s="3">
        <f t="shared" ca="1" si="112"/>
        <v>221268.06471769756</v>
      </c>
      <c r="BF176" s="3">
        <f t="shared" ca="1" si="112"/>
        <v>-41818.435282302438</v>
      </c>
      <c r="BG176" s="3">
        <f t="shared" ca="1" si="112"/>
        <v>93474.814717697562</v>
      </c>
      <c r="BH176" s="3">
        <f t="shared" ca="1" si="112"/>
        <v>164326.71471769747</v>
      </c>
      <c r="BI176" s="3">
        <f t="shared" ca="1" si="112"/>
        <v>324352.43977329752</v>
      </c>
      <c r="BJ176" s="3">
        <f t="shared" ca="1" si="112"/>
        <v>-119743.47615084925</v>
      </c>
      <c r="BK176" s="3">
        <f t="shared" ca="1" si="112"/>
        <v>134460.32384915103</v>
      </c>
      <c r="BL176" s="3">
        <f t="shared" ca="1" si="112"/>
        <v>-127243.47615084925</v>
      </c>
      <c r="BM176" s="3">
        <f t="shared" ca="1" si="112"/>
        <v>8049.773849150748</v>
      </c>
      <c r="BN176" s="3">
        <f t="shared" ca="1" si="112"/>
        <v>-38770.100007199799</v>
      </c>
      <c r="BO176" s="3">
        <f t="shared" ca="1" si="112"/>
        <v>107081.79999280057</v>
      </c>
      <c r="BP176" s="3">
        <f t="shared" ca="1" si="112"/>
        <v>62081.799992800574</v>
      </c>
      <c r="BQ176" s="3">
        <f t="shared" ca="1" si="112"/>
        <v>107081.79999280057</v>
      </c>
      <c r="BR176" s="3">
        <f t="shared" ref="BR176:CW176" ca="1" si="113">BR57</f>
        <v>107081.79999280057</v>
      </c>
      <c r="BS176" s="3">
        <f t="shared" ca="1" si="113"/>
        <v>197375.04999280057</v>
      </c>
      <c r="BT176" s="3">
        <f t="shared" ca="1" si="113"/>
        <v>16788.549992800574</v>
      </c>
      <c r="BU176" s="3">
        <f t="shared" ca="1" si="113"/>
        <v>125140.44999280002</v>
      </c>
      <c r="BV176" s="3">
        <f t="shared" ca="1" si="113"/>
        <v>80140.449992800015</v>
      </c>
      <c r="BW176" s="3">
        <f t="shared" ca="1" si="113"/>
        <v>233492.34999280039</v>
      </c>
      <c r="BX176" s="3">
        <f t="shared" ca="1" si="113"/>
        <v>16788.549992800574</v>
      </c>
      <c r="BY176" s="3">
        <f t="shared" ca="1" si="113"/>
        <v>107081.79999280057</v>
      </c>
      <c r="BZ176" s="3">
        <f t="shared" ca="1" si="113"/>
        <v>-83010.97134067642</v>
      </c>
      <c r="CA176" s="3">
        <f t="shared" ca="1" si="113"/>
        <v>115634.17865932349</v>
      </c>
      <c r="CB176" s="3">
        <f t="shared" ca="1" si="113"/>
        <v>-109952.32134067651</v>
      </c>
      <c r="CC176" s="3">
        <f t="shared" ca="1" si="113"/>
        <v>152480.67956517707</v>
      </c>
      <c r="CD176" s="3">
        <f t="shared" ca="1" si="113"/>
        <v>-120510.97134067642</v>
      </c>
      <c r="CE176" s="3">
        <f t="shared" ca="1" si="113"/>
        <v>97575.52865932358</v>
      </c>
      <c r="CF176" s="3">
        <f t="shared" ca="1" si="113"/>
        <v>-120510.97134067642</v>
      </c>
      <c r="CG176" s="3">
        <f t="shared" ca="1" si="113"/>
        <v>133692.82865932339</v>
      </c>
      <c r="CH176" s="3">
        <f t="shared" ca="1" si="113"/>
        <v>-128010.97134067642</v>
      </c>
      <c r="CI176" s="3">
        <f t="shared" ca="1" si="113"/>
        <v>7282.2786593235796</v>
      </c>
      <c r="CJ176" s="3">
        <f t="shared" ca="1" si="113"/>
        <v>-30217.72134067642</v>
      </c>
      <c r="CK176" s="3">
        <f t="shared" ca="1" si="113"/>
        <v>7282.2786593235796</v>
      </c>
      <c r="CL176" s="3">
        <f t="shared" ca="1" si="113"/>
        <v>-2414.1181008238345</v>
      </c>
      <c r="CM176" s="3">
        <f t="shared" ca="1" si="113"/>
        <v>105937.78189917561</v>
      </c>
      <c r="CN176" s="3">
        <f t="shared" ca="1" si="113"/>
        <v>-110766.01810082421</v>
      </c>
      <c r="CO176" s="3">
        <f t="shared" ca="1" si="113"/>
        <v>-110766.01810082421</v>
      </c>
      <c r="CP176" s="3">
        <f t="shared" ca="1" si="113"/>
        <v>-110766.01810082421</v>
      </c>
      <c r="CQ176" s="3">
        <f t="shared" ca="1" si="113"/>
        <v>-110766.01810082421</v>
      </c>
      <c r="CR176" s="3">
        <f t="shared" ca="1" si="113"/>
        <v>-110766.01810082421</v>
      </c>
      <c r="CS176" s="3">
        <f t="shared" ca="1" si="113"/>
        <v>-2414.1181008238345</v>
      </c>
      <c r="CT176" s="3">
        <f t="shared" ca="1" si="113"/>
        <v>-219117.91810082411</v>
      </c>
      <c r="CU176" s="3">
        <f t="shared" ca="1" si="113"/>
        <v>-71604.566733473563</v>
      </c>
      <c r="CV176" s="3">
        <f t="shared" ca="1" si="113"/>
        <v>-252191.06673347356</v>
      </c>
      <c r="CW176" s="3">
        <f t="shared" ca="1" si="113"/>
        <v>-161897.81673347356</v>
      </c>
      <c r="CX176" s="3">
        <f t="shared" ref="CX176:DF176" ca="1" si="114">CX57</f>
        <v>-351230.23940147634</v>
      </c>
      <c r="CY176" s="3">
        <f t="shared" ca="1" si="114"/>
        <v>-242878.3394014762</v>
      </c>
      <c r="CZ176" s="3">
        <f t="shared" ca="1" si="114"/>
        <v>-459582.13940147625</v>
      </c>
      <c r="DA176" s="3">
        <f t="shared" ca="1" si="114"/>
        <v>-331788.88940147631</v>
      </c>
      <c r="DB176" s="3">
        <f t="shared" ca="1" si="114"/>
        <v>-549875.38940147625</v>
      </c>
      <c r="DC176" s="3">
        <f t="shared" ca="1" si="114"/>
        <v>-549875.38940147625</v>
      </c>
      <c r="DD176" s="3">
        <f t="shared" ca="1" si="114"/>
        <v>-549875.38940147625</v>
      </c>
      <c r="DE176" s="3">
        <f t="shared" ca="1" si="114"/>
        <v>-549875.38940147625</v>
      </c>
      <c r="DF176" s="3">
        <f t="shared" ca="1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ca="1" si="115">F175+F176</f>
        <v>1401078.5999999996</v>
      </c>
      <c r="G177" s="52">
        <f t="shared" ca="1" si="115"/>
        <v>1405874.1912542623</v>
      </c>
      <c r="H177" s="52">
        <f t="shared" ca="1" si="115"/>
        <v>1381294.7825085251</v>
      </c>
      <c r="I177" s="52">
        <f t="shared" ca="1" si="115"/>
        <v>1860183.5352964415</v>
      </c>
      <c r="J177" s="52">
        <f t="shared" ca="1" si="115"/>
        <v>2032012.083284358</v>
      </c>
      <c r="K177" s="52">
        <f t="shared" ca="1" si="115"/>
        <v>2203840.6312722745</v>
      </c>
      <c r="L177" s="52">
        <f t="shared" ca="1" si="115"/>
        <v>2680719.7478958019</v>
      </c>
      <c r="M177" s="52">
        <f t="shared" ca="1" si="115"/>
        <v>3188599.7985267146</v>
      </c>
      <c r="N177" s="52">
        <f t="shared" ca="1" si="115"/>
        <v>3444104.7650715336</v>
      </c>
      <c r="O177" s="52">
        <f t="shared" ca="1" si="115"/>
        <v>3699609.7316163527</v>
      </c>
      <c r="P177" s="52">
        <f t="shared" ca="1" si="115"/>
        <v>3955114.6981611717</v>
      </c>
      <c r="Q177" s="52">
        <f t="shared" ca="1" si="115"/>
        <v>4210619.6647059908</v>
      </c>
      <c r="R177" s="52">
        <f t="shared" ca="1" si="115"/>
        <v>3798653.5708080265</v>
      </c>
      <c r="S177" s="52">
        <f t="shared" ca="1" si="115"/>
        <v>4202855.9519100627</v>
      </c>
      <c r="T177" s="52">
        <f t="shared" ca="1" si="115"/>
        <v>4765720.211298299</v>
      </c>
      <c r="U177" s="52">
        <f t="shared" ca="1" si="115"/>
        <v>5090404.0234824317</v>
      </c>
      <c r="V177" s="52">
        <f t="shared" ca="1" si="115"/>
        <v>5149409.0840897989</v>
      </c>
      <c r="W177" s="52">
        <f t="shared" ca="1" si="115"/>
        <v>5208414.144697166</v>
      </c>
      <c r="X177" s="52">
        <f t="shared" ca="1" si="115"/>
        <v>5289229.5097442828</v>
      </c>
      <c r="Y177" s="52">
        <f t="shared" ca="1" si="115"/>
        <v>5326424.2659118995</v>
      </c>
      <c r="Z177" s="52">
        <f t="shared" ca="1" si="115"/>
        <v>5363619.0220795162</v>
      </c>
      <c r="AA177" s="52">
        <f t="shared" ca="1" si="115"/>
        <v>5400813.7782471329</v>
      </c>
      <c r="AB177" s="52">
        <f t="shared" ca="1" si="115"/>
        <v>5438008.5344147496</v>
      </c>
      <c r="AC177" s="52">
        <f t="shared" ca="1" si="115"/>
        <v>5475203.2905823663</v>
      </c>
      <c r="AD177" s="52">
        <f t="shared" ca="1" si="115"/>
        <v>5585636.7373025827</v>
      </c>
      <c r="AE177" s="52">
        <f t="shared" ca="1" si="115"/>
        <v>5532028.1523375995</v>
      </c>
      <c r="AF177" s="52">
        <f t="shared" ca="1" si="115"/>
        <v>4912373.1482411632</v>
      </c>
      <c r="AG177" s="52">
        <f t="shared" ca="1" si="115"/>
        <v>5016424.2041447274</v>
      </c>
      <c r="AH177" s="52">
        <f t="shared" ca="1" si="115"/>
        <v>5120475.2600482907</v>
      </c>
      <c r="AI177" s="52">
        <f t="shared" ca="1" si="115"/>
        <v>5224526.3159518549</v>
      </c>
      <c r="AJ177" s="52">
        <f t="shared" ca="1" si="115"/>
        <v>5546866.7514231689</v>
      </c>
      <c r="AK177" s="52">
        <f t="shared" ca="1" si="115"/>
        <v>5602380.7880855976</v>
      </c>
      <c r="AL177" s="52">
        <f t="shared" ref="AL177:BQ177" ca="1" si="116">AL175+AL176</f>
        <v>5954045.5459064264</v>
      </c>
      <c r="AM177" s="52">
        <f t="shared" ca="1" si="116"/>
        <v>5973540.7091685347</v>
      </c>
      <c r="AN177" s="52">
        <f t="shared" ca="1" si="116"/>
        <v>5955535.8724306431</v>
      </c>
      <c r="AO177" s="52">
        <f t="shared" ca="1" si="116"/>
        <v>6070410.1011554012</v>
      </c>
      <c r="AP177" s="52">
        <f t="shared" ca="1" si="116"/>
        <v>6128892.4511620309</v>
      </c>
      <c r="AQ177" s="52">
        <f t="shared" ca="1" si="116"/>
        <v>6142374.8011686606</v>
      </c>
      <c r="AR177" s="52">
        <f t="shared" ca="1" si="116"/>
        <v>6200857.1511752903</v>
      </c>
      <c r="AS177" s="52">
        <f t="shared" ca="1" si="116"/>
        <v>6367691.4011819195</v>
      </c>
      <c r="AT177" s="52">
        <f t="shared" ca="1" si="116"/>
        <v>6489525.6511885487</v>
      </c>
      <c r="AU177" s="52">
        <f t="shared" ca="1" si="116"/>
        <v>6928845.486548678</v>
      </c>
      <c r="AV177" s="52">
        <f t="shared" ca="1" si="116"/>
        <v>6923105.5324980905</v>
      </c>
      <c r="AW177" s="52">
        <f t="shared" ca="1" si="116"/>
        <v>6917365.578447503</v>
      </c>
      <c r="AX177" s="52">
        <f t="shared" ca="1" si="116"/>
        <v>6911625.6243969165</v>
      </c>
      <c r="AY177" s="52">
        <f t="shared" ca="1" si="116"/>
        <v>6905885.670346329</v>
      </c>
      <c r="AZ177" s="52">
        <f t="shared" ca="1" si="116"/>
        <v>6900145.7162957415</v>
      </c>
      <c r="BA177" s="52">
        <f t="shared" ca="1" si="116"/>
        <v>6984699.012245154</v>
      </c>
      <c r="BB177" s="52">
        <f t="shared" ca="1" si="116"/>
        <v>7112908.4269628515</v>
      </c>
      <c r="BC177" s="52">
        <f t="shared" ca="1" si="116"/>
        <v>7098031.3416805491</v>
      </c>
      <c r="BD177" s="52">
        <f t="shared" ca="1" si="116"/>
        <v>7083154.2563982476</v>
      </c>
      <c r="BE177" s="52">
        <f t="shared" ca="1" si="116"/>
        <v>7304422.3211159455</v>
      </c>
      <c r="BF177" s="52">
        <f t="shared" ca="1" si="116"/>
        <v>7262603.8858336434</v>
      </c>
      <c r="BG177" s="52">
        <f t="shared" ca="1" si="116"/>
        <v>7356078.7005513413</v>
      </c>
      <c r="BH177" s="52">
        <f t="shared" ca="1" si="116"/>
        <v>7520405.4152690386</v>
      </c>
      <c r="BI177" s="52">
        <f t="shared" ca="1" si="116"/>
        <v>7844757.8550423365</v>
      </c>
      <c r="BJ177" s="52">
        <f t="shared" ca="1" si="116"/>
        <v>7725014.3788914876</v>
      </c>
      <c r="BK177" s="52">
        <f t="shared" ca="1" si="116"/>
        <v>7859474.7027406385</v>
      </c>
      <c r="BL177" s="52">
        <f t="shared" ca="1" si="116"/>
        <v>7732231.2265897896</v>
      </c>
      <c r="BM177" s="52">
        <f t="shared" ca="1" si="116"/>
        <v>7740281.0004389407</v>
      </c>
      <c r="BN177" s="52">
        <f t="shared" ca="1" si="116"/>
        <v>7701510.900431741</v>
      </c>
      <c r="BO177" s="52">
        <f t="shared" ca="1" si="116"/>
        <v>7808592.7004245417</v>
      </c>
      <c r="BP177" s="52">
        <f t="shared" ca="1" si="116"/>
        <v>7870674.5004173424</v>
      </c>
      <c r="BQ177" s="52">
        <f t="shared" ca="1" si="116"/>
        <v>7977756.3004101431</v>
      </c>
      <c r="BR177" s="52">
        <f t="shared" ref="BR177:CW177" ca="1" si="117">BR175+BR176</f>
        <v>8084838.1004029438</v>
      </c>
      <c r="BS177" s="52">
        <f t="shared" ca="1" si="117"/>
        <v>8282213.1503957445</v>
      </c>
      <c r="BT177" s="52">
        <f t="shared" ca="1" si="117"/>
        <v>8299001.7003885452</v>
      </c>
      <c r="BU177" s="52">
        <f t="shared" ca="1" si="117"/>
        <v>8424142.1503813453</v>
      </c>
      <c r="BV177" s="52">
        <f t="shared" ca="1" si="117"/>
        <v>8504282.6003741454</v>
      </c>
      <c r="BW177" s="52">
        <f t="shared" ca="1" si="117"/>
        <v>8737774.9503669459</v>
      </c>
      <c r="BX177" s="52">
        <f t="shared" ca="1" si="117"/>
        <v>8754563.5003597457</v>
      </c>
      <c r="BY177" s="52">
        <f t="shared" ca="1" si="117"/>
        <v>8861645.3003525455</v>
      </c>
      <c r="BZ177" s="52">
        <f t="shared" ca="1" si="117"/>
        <v>8778634.3290118687</v>
      </c>
      <c r="CA177" s="52">
        <f t="shared" ca="1" si="117"/>
        <v>8894268.5076711923</v>
      </c>
      <c r="CB177" s="52">
        <f t="shared" ca="1" si="117"/>
        <v>8784316.1863305159</v>
      </c>
      <c r="CC177" s="52">
        <f t="shared" ca="1" si="117"/>
        <v>8936796.8658956923</v>
      </c>
      <c r="CD177" s="52">
        <f t="shared" ca="1" si="117"/>
        <v>8816285.8945550155</v>
      </c>
      <c r="CE177" s="52">
        <f t="shared" ca="1" si="117"/>
        <v>8913861.4232143387</v>
      </c>
      <c r="CF177" s="52">
        <f t="shared" ca="1" si="117"/>
        <v>8793350.451873662</v>
      </c>
      <c r="CG177" s="52">
        <f t="shared" ca="1" si="117"/>
        <v>8927043.2805329859</v>
      </c>
      <c r="CH177" s="52">
        <f t="shared" ca="1" si="117"/>
        <v>8799032.3091923092</v>
      </c>
      <c r="CI177" s="52">
        <f t="shared" ca="1" si="117"/>
        <v>8806314.5878516324</v>
      </c>
      <c r="CJ177" s="52">
        <f t="shared" ca="1" si="117"/>
        <v>8776096.8665109556</v>
      </c>
      <c r="CK177" s="52">
        <f t="shared" ca="1" si="117"/>
        <v>8783379.1451702788</v>
      </c>
      <c r="CL177" s="52">
        <f t="shared" ca="1" si="117"/>
        <v>8780965.027069455</v>
      </c>
      <c r="CM177" s="52">
        <f t="shared" ca="1" si="117"/>
        <v>8886902.8089686297</v>
      </c>
      <c r="CN177" s="52">
        <f t="shared" ca="1" si="117"/>
        <v>8776136.7908678055</v>
      </c>
      <c r="CO177" s="52">
        <f t="shared" ca="1" si="117"/>
        <v>8665370.7727669813</v>
      </c>
      <c r="CP177" s="52">
        <f t="shared" ca="1" si="117"/>
        <v>8554604.7546661571</v>
      </c>
      <c r="CQ177" s="52">
        <f t="shared" ca="1" si="117"/>
        <v>8443838.7365653329</v>
      </c>
      <c r="CR177" s="52">
        <f t="shared" ca="1" si="117"/>
        <v>8333072.7184645087</v>
      </c>
      <c r="CS177" s="52">
        <f t="shared" ca="1" si="117"/>
        <v>8330658.6003636848</v>
      </c>
      <c r="CT177" s="52">
        <f t="shared" ca="1" si="117"/>
        <v>8111540.6822628602</v>
      </c>
      <c r="CU177" s="52">
        <f t="shared" ca="1" si="117"/>
        <v>8039936.1155293863</v>
      </c>
      <c r="CV177" s="52">
        <f t="shared" ca="1" si="117"/>
        <v>7787745.0487959124</v>
      </c>
      <c r="CW177" s="52">
        <f t="shared" ca="1" si="117"/>
        <v>7625847.2320624385</v>
      </c>
      <c r="CX177" s="52">
        <f t="shared" ref="CX177:EC177" ca="1" si="118">CX175+CX176</f>
        <v>7274616.992660962</v>
      </c>
      <c r="CY177" s="52">
        <f t="shared" ca="1" si="118"/>
        <v>7031738.653259486</v>
      </c>
      <c r="CZ177" s="52">
        <f t="shared" ca="1" si="118"/>
        <v>6572156.5138580101</v>
      </c>
      <c r="DA177" s="52">
        <f t="shared" ca="1" si="118"/>
        <v>6240367.6244565342</v>
      </c>
      <c r="DB177" s="52">
        <f t="shared" ca="1" si="118"/>
        <v>5690492.2350550583</v>
      </c>
      <c r="DC177" s="52">
        <f t="shared" ca="1" si="118"/>
        <v>5140616.8456535824</v>
      </c>
      <c r="DD177" s="52">
        <f t="shared" ca="1" si="118"/>
        <v>4590741.4562521065</v>
      </c>
      <c r="DE177" s="52">
        <f t="shared" ca="1" si="118"/>
        <v>4040866.0668506301</v>
      </c>
      <c r="DF177" s="52">
        <f t="shared" ca="1" si="118"/>
        <v>3490990.6774491537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-773946.5149999999</v>
      </c>
      <c r="Q180" s="3">
        <f t="shared" ca="1" si="119"/>
        <v>-1198630.3566666665</v>
      </c>
      <c r="R180" s="3">
        <f t="shared" ca="1" si="119"/>
        <v>-1373314.198333333</v>
      </c>
      <c r="S180" s="3">
        <f t="shared" ca="1" si="119"/>
        <v>-1549559.841833333</v>
      </c>
      <c r="T180" s="3">
        <f t="shared" ca="1" si="119"/>
        <v>-1725805.485333333</v>
      </c>
      <c r="U180" s="3">
        <f t="shared" ca="1" si="119"/>
        <v>-1902051.128833333</v>
      </c>
      <c r="V180" s="3">
        <f t="shared" ca="1" si="119"/>
        <v>-2102203.0223333333</v>
      </c>
      <c r="W180" s="3">
        <f t="shared" ca="1" si="119"/>
        <v>-2302354.9158333335</v>
      </c>
      <c r="X180" s="3">
        <f t="shared" ca="1" si="119"/>
        <v>-2502506.8093333337</v>
      </c>
      <c r="Y180" s="3">
        <f t="shared" ca="1" si="119"/>
        <v>-2702658.702833334</v>
      </c>
      <c r="Z180" s="3">
        <f t="shared" ca="1" si="119"/>
        <v>-2902810.5963333342</v>
      </c>
      <c r="AA180" s="3">
        <f t="shared" ca="1" si="119"/>
        <v>-2981556.7331187795</v>
      </c>
      <c r="AB180" s="3">
        <f t="shared" ca="1" si="119"/>
        <v>-3051708.6266187793</v>
      </c>
      <c r="AC180" s="3">
        <f t="shared" ca="1" si="119"/>
        <v>-3371860.5201187795</v>
      </c>
      <c r="AD180" s="3">
        <f t="shared" ca="1" si="119"/>
        <v>-3384637.4136187797</v>
      </c>
      <c r="AE180" s="3">
        <f t="shared" ca="1" si="119"/>
        <v>-3456382.3449887796</v>
      </c>
      <c r="AF180" s="3">
        <f t="shared" ca="1" si="119"/>
        <v>-3528127.2763587795</v>
      </c>
      <c r="AG180" s="3">
        <f t="shared" ca="1" si="119"/>
        <v>-3542497.2077287794</v>
      </c>
      <c r="AH180" s="3">
        <f t="shared" ca="1" si="119"/>
        <v>-3614242.1390987793</v>
      </c>
      <c r="AI180" s="3">
        <f t="shared" ca="1" si="119"/>
        <v>-3685987.0704687792</v>
      </c>
      <c r="AJ180" s="3">
        <f t="shared" ca="1" si="119"/>
        <v>-3757732.0018387791</v>
      </c>
      <c r="AK180" s="3">
        <f t="shared" ca="1" si="119"/>
        <v>-3838976.933208779</v>
      </c>
      <c r="AL180" s="3">
        <f t="shared" ca="1" si="119"/>
        <v>-3920221.8645787789</v>
      </c>
      <c r="AM180" s="3">
        <f t="shared" ref="AM180:BR180" ca="1" si="120">AL185</f>
        <v>-4001466.7959487787</v>
      </c>
      <c r="AN180" s="3">
        <f t="shared" ca="1" si="120"/>
        <v>-4082711.7273187786</v>
      </c>
      <c r="AO180" s="3">
        <f t="shared" ca="1" si="120"/>
        <v>-4163956.6586887785</v>
      </c>
      <c r="AP180" s="3">
        <f t="shared" ca="1" si="120"/>
        <v>-4245201.5900587784</v>
      </c>
      <c r="AQ180" s="3">
        <f t="shared" ca="1" si="120"/>
        <v>-4328071.4200561782</v>
      </c>
      <c r="AR180" s="3">
        <f t="shared" ca="1" si="120"/>
        <v>-4410941.2500535781</v>
      </c>
      <c r="AS180" s="3">
        <f t="shared" ca="1" si="120"/>
        <v>-4493811.0800509779</v>
      </c>
      <c r="AT180" s="3">
        <f t="shared" ca="1" si="120"/>
        <v>-4576680.9100483777</v>
      </c>
      <c r="AU180" s="3">
        <f t="shared" ca="1" si="120"/>
        <v>-4659550.7400457775</v>
      </c>
      <c r="AV180" s="3">
        <f t="shared" ca="1" si="120"/>
        <v>-4742420.5700431773</v>
      </c>
      <c r="AW180" s="3">
        <f t="shared" ca="1" si="120"/>
        <v>-4825290.4000405772</v>
      </c>
      <c r="AX180" s="3">
        <f t="shared" ca="1" si="120"/>
        <v>-4908160.230037977</v>
      </c>
      <c r="AY180" s="3">
        <f t="shared" ca="1" si="120"/>
        <v>-4991030.0600353768</v>
      </c>
      <c r="AZ180" s="3">
        <f t="shared" ca="1" si="120"/>
        <v>-5073899.8900327766</v>
      </c>
      <c r="BA180" s="3">
        <f t="shared" ca="1" si="120"/>
        <v>-5156769.7200301765</v>
      </c>
      <c r="BB180" s="3">
        <f t="shared" ca="1" si="120"/>
        <v>-5239639.5500275763</v>
      </c>
      <c r="BC180" s="3">
        <f t="shared" ca="1" si="120"/>
        <v>-5324166.7766249245</v>
      </c>
      <c r="BD180" s="3">
        <f t="shared" ca="1" si="120"/>
        <v>-5408694.0032222727</v>
      </c>
      <c r="BE180" s="3">
        <f t="shared" ca="1" si="120"/>
        <v>-5493221.229819621</v>
      </c>
      <c r="BF180" s="3">
        <f t="shared" ca="1" si="120"/>
        <v>-5577748.4564169692</v>
      </c>
      <c r="BG180" s="3">
        <f t="shared" ca="1" si="120"/>
        <v>-5662275.6830143174</v>
      </c>
      <c r="BH180" s="3">
        <f t="shared" ca="1" si="120"/>
        <v>-5746802.9096116656</v>
      </c>
      <c r="BI180" s="3">
        <f t="shared" ca="1" si="120"/>
        <v>-5831330.1362090139</v>
      </c>
      <c r="BJ180" s="3">
        <f t="shared" ca="1" si="120"/>
        <v>-5915857.3628063621</v>
      </c>
      <c r="BK180" s="3">
        <f t="shared" ca="1" si="120"/>
        <v>-6000384.5894037103</v>
      </c>
      <c r="BL180" s="3">
        <f t="shared" ca="1" si="120"/>
        <v>-6084911.8160010586</v>
      </c>
      <c r="BM180" s="3">
        <f t="shared" ca="1" si="120"/>
        <v>-6169439.0425984068</v>
      </c>
      <c r="BN180" s="3">
        <f t="shared" ca="1" si="120"/>
        <v>-6253966.269195755</v>
      </c>
      <c r="BO180" s="3">
        <f t="shared" ca="1" si="120"/>
        <v>-6340184.0403250502</v>
      </c>
      <c r="BP180" s="3">
        <f t="shared" ca="1" si="120"/>
        <v>-6426401.8114543455</v>
      </c>
      <c r="BQ180" s="3">
        <f t="shared" ca="1" si="120"/>
        <v>-6512619.5825836407</v>
      </c>
      <c r="BR180" s="3">
        <f t="shared" ca="1" si="120"/>
        <v>-6598837.3537129359</v>
      </c>
      <c r="BS180" s="3">
        <f t="shared" ref="BS180:CX180" ca="1" si="121">BR185</f>
        <v>-6685055.1248422312</v>
      </c>
      <c r="BT180" s="3">
        <f t="shared" ca="1" si="121"/>
        <v>-6719759.3759715259</v>
      </c>
      <c r="BU180" s="3">
        <f t="shared" ca="1" si="121"/>
        <v>-6805977.1471008211</v>
      </c>
      <c r="BV180" s="3">
        <f t="shared" ca="1" si="121"/>
        <v>-6892194.9182301164</v>
      </c>
      <c r="BW180" s="3">
        <f t="shared" ca="1" si="121"/>
        <v>-6910650.6893594116</v>
      </c>
      <c r="BX180" s="3">
        <f t="shared" ca="1" si="121"/>
        <v>-6996868.4604887068</v>
      </c>
      <c r="BY180" s="3">
        <f t="shared" ca="1" si="121"/>
        <v>-7083086.2316180021</v>
      </c>
      <c r="BZ180" s="3">
        <f t="shared" ca="1" si="121"/>
        <v>-7101542.0027472973</v>
      </c>
      <c r="CA180" s="3">
        <f t="shared" ca="1" si="121"/>
        <v>-7189484.1292991778</v>
      </c>
      <c r="CB180" s="3">
        <f t="shared" ca="1" si="121"/>
        <v>-7277426.2558510583</v>
      </c>
      <c r="CC180" s="3">
        <f t="shared" ca="1" si="121"/>
        <v>-7297606.3824029388</v>
      </c>
      <c r="CD180" s="3">
        <f t="shared" ca="1" si="121"/>
        <v>-7385548.5089548193</v>
      </c>
      <c r="CE180" s="3">
        <f t="shared" ca="1" si="121"/>
        <v>-7473490.6355066998</v>
      </c>
      <c r="CF180" s="3">
        <f t="shared" ca="1" si="121"/>
        <v>-7484933.7620585803</v>
      </c>
      <c r="CG180" s="3">
        <f t="shared" ca="1" si="121"/>
        <v>-7572875.8886104608</v>
      </c>
      <c r="CH180" s="3">
        <f t="shared" ca="1" si="121"/>
        <v>-7660818.0151623413</v>
      </c>
      <c r="CI180" s="3">
        <f t="shared" ca="1" si="121"/>
        <v>-7672261.1417142218</v>
      </c>
      <c r="CJ180" s="3">
        <f t="shared" ca="1" si="121"/>
        <v>-7760203.2682661023</v>
      </c>
      <c r="CK180" s="3">
        <f t="shared" ca="1" si="121"/>
        <v>-7848145.3948179828</v>
      </c>
      <c r="CL180" s="3">
        <f t="shared" ca="1" si="121"/>
        <v>-7852980.4947633846</v>
      </c>
      <c r="CM180" s="3">
        <f t="shared" ca="1" si="121"/>
        <v>-7784820.4638463035</v>
      </c>
      <c r="CN180" s="3">
        <f t="shared" ca="1" si="121"/>
        <v>-7716660.4329292215</v>
      </c>
      <c r="CO180" s="3">
        <f t="shared" ca="1" si="121"/>
        <v>-7648500.4020121396</v>
      </c>
      <c r="CP180" s="3">
        <f t="shared" ca="1" si="121"/>
        <v>-7580340.3710950576</v>
      </c>
      <c r="CQ180" s="3">
        <f t="shared" ca="1" si="121"/>
        <v>-7512180.3401779756</v>
      </c>
      <c r="CR180" s="3">
        <f t="shared" ca="1" si="121"/>
        <v>-7444020.3092608936</v>
      </c>
      <c r="CS180" s="3">
        <f t="shared" ca="1" si="121"/>
        <v>-7375860.2783438116</v>
      </c>
      <c r="CT180" s="3">
        <f t="shared" ca="1" si="121"/>
        <v>-7307700.2474267296</v>
      </c>
      <c r="CU180" s="3">
        <f t="shared" ca="1" si="121"/>
        <v>-7239540.2165096477</v>
      </c>
      <c r="CV180" s="3">
        <f t="shared" ca="1" si="121"/>
        <v>-7169471.6922176694</v>
      </c>
      <c r="CW180" s="3">
        <f t="shared" ca="1" si="121"/>
        <v>-7099403.1679256912</v>
      </c>
      <c r="CX180" s="3">
        <f t="shared" ca="1" si="121"/>
        <v>-7029334.643633713</v>
      </c>
      <c r="CY180" s="3">
        <f t="shared" ref="CY180:DF180" ca="1" si="122">CX185</f>
        <v>-6905313.8177923029</v>
      </c>
      <c r="CZ180" s="3">
        <f t="shared" ca="1" si="122"/>
        <v>-6763846.143014485</v>
      </c>
      <c r="DA180" s="3">
        <f t="shared" ca="1" si="122"/>
        <v>-6622378.4682366671</v>
      </c>
      <c r="DB180" s="3">
        <f t="shared" ca="1" si="122"/>
        <v>-6480910.7934588492</v>
      </c>
      <c r="DC180" s="3">
        <f t="shared" ca="1" si="122"/>
        <v>-6339443.1186810313</v>
      </c>
      <c r="DD180" s="3">
        <f t="shared" ca="1" si="122"/>
        <v>-6197975.4439032134</v>
      </c>
      <c r="DE180" s="3">
        <f t="shared" ca="1" si="122"/>
        <v>-6056507.7691253955</v>
      </c>
      <c r="DF180" s="3">
        <f t="shared" ca="1" si="122"/>
        <v>-5915040.0943475775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-44683.84166666666</v>
      </c>
      <c r="P181" s="3">
        <f t="shared" si="123"/>
        <v>-44683.84166666666</v>
      </c>
      <c r="Q181" s="3">
        <f t="shared" si="123"/>
        <v>-44683.84166666666</v>
      </c>
      <c r="R181" s="3">
        <f t="shared" si="123"/>
        <v>-46245.643500000006</v>
      </c>
      <c r="S181" s="3">
        <f t="shared" si="123"/>
        <v>-46245.643500000006</v>
      </c>
      <c r="T181" s="3">
        <f t="shared" si="123"/>
        <v>-46245.643500000006</v>
      </c>
      <c r="U181" s="3">
        <f t="shared" si="123"/>
        <v>-70151.893500000006</v>
      </c>
      <c r="V181" s="3">
        <f t="shared" si="123"/>
        <v>-70151.893500000006</v>
      </c>
      <c r="W181" s="3">
        <f t="shared" si="123"/>
        <v>-70151.893500000006</v>
      </c>
      <c r="X181" s="3">
        <f t="shared" si="123"/>
        <v>-70151.893500000006</v>
      </c>
      <c r="Y181" s="3">
        <f t="shared" si="123"/>
        <v>-70151.893500000006</v>
      </c>
      <c r="Z181" s="3">
        <f t="shared" si="123"/>
        <v>-12776.893500000006</v>
      </c>
      <c r="AA181" s="3">
        <f t="shared" si="123"/>
        <v>-70151.893500000006</v>
      </c>
      <c r="AB181" s="3">
        <f t="shared" si="123"/>
        <v>-70151.893500000006</v>
      </c>
      <c r="AC181" s="3">
        <f t="shared" si="123"/>
        <v>-12776.893500000006</v>
      </c>
      <c r="AD181" s="3">
        <f t="shared" si="123"/>
        <v>-71744.931370000006</v>
      </c>
      <c r="AE181" s="3">
        <f t="shared" si="123"/>
        <v>-71744.931370000006</v>
      </c>
      <c r="AF181" s="3">
        <f t="shared" si="123"/>
        <v>-14369.931370000006</v>
      </c>
      <c r="AG181" s="3">
        <f t="shared" si="123"/>
        <v>-71744.931370000006</v>
      </c>
      <c r="AH181" s="3">
        <f t="shared" si="123"/>
        <v>-71744.931370000006</v>
      </c>
      <c r="AI181" s="3">
        <f t="shared" si="123"/>
        <v>-71744.931370000006</v>
      </c>
      <c r="AJ181" s="3">
        <f t="shared" si="123"/>
        <v>-81244.931370000006</v>
      </c>
      <c r="AK181" s="3">
        <f t="shared" si="123"/>
        <v>-81244.931370000006</v>
      </c>
      <c r="AL181" s="3">
        <f t="shared" ref="AL181:BQ181" si="124">AL113</f>
        <v>-81244.931370000006</v>
      </c>
      <c r="AM181" s="3">
        <f t="shared" si="124"/>
        <v>-81244.931370000006</v>
      </c>
      <c r="AN181" s="3">
        <f t="shared" si="124"/>
        <v>-81244.931370000006</v>
      </c>
      <c r="AO181" s="3">
        <f t="shared" si="124"/>
        <v>-81244.931370000006</v>
      </c>
      <c r="AP181" s="3">
        <f t="shared" si="124"/>
        <v>-82869.829997399982</v>
      </c>
      <c r="AQ181" s="3">
        <f t="shared" si="124"/>
        <v>-82869.829997399982</v>
      </c>
      <c r="AR181" s="3">
        <f t="shared" si="124"/>
        <v>-82869.829997399982</v>
      </c>
      <c r="AS181" s="3">
        <f t="shared" si="124"/>
        <v>-82869.829997399982</v>
      </c>
      <c r="AT181" s="3">
        <f t="shared" si="124"/>
        <v>-82869.829997399982</v>
      </c>
      <c r="AU181" s="3">
        <f t="shared" si="124"/>
        <v>-82869.829997399997</v>
      </c>
      <c r="AV181" s="3">
        <f t="shared" si="124"/>
        <v>-82869.829997399982</v>
      </c>
      <c r="AW181" s="3">
        <f t="shared" si="124"/>
        <v>-82869.829997399982</v>
      </c>
      <c r="AX181" s="3">
        <f t="shared" si="124"/>
        <v>-82869.829997399997</v>
      </c>
      <c r="AY181" s="3">
        <f t="shared" si="124"/>
        <v>-82869.829997399982</v>
      </c>
      <c r="AZ181" s="3">
        <f t="shared" si="124"/>
        <v>-82869.829997399982</v>
      </c>
      <c r="BA181" s="3">
        <f t="shared" si="124"/>
        <v>-82869.829997399997</v>
      </c>
      <c r="BB181" s="3">
        <f t="shared" si="124"/>
        <v>-84527.226597347995</v>
      </c>
      <c r="BC181" s="3">
        <f t="shared" si="124"/>
        <v>-84527.226597347995</v>
      </c>
      <c r="BD181" s="3">
        <f t="shared" si="124"/>
        <v>-84527.226597347995</v>
      </c>
      <c r="BE181" s="3">
        <f t="shared" si="124"/>
        <v>-84527.226597347995</v>
      </c>
      <c r="BF181" s="3">
        <f t="shared" si="124"/>
        <v>-84527.226597347995</v>
      </c>
      <c r="BG181" s="3">
        <f t="shared" si="124"/>
        <v>-84527.226597347995</v>
      </c>
      <c r="BH181" s="3">
        <f t="shared" si="124"/>
        <v>-84527.226597347995</v>
      </c>
      <c r="BI181" s="3">
        <f t="shared" si="124"/>
        <v>-84527.226597347995</v>
      </c>
      <c r="BJ181" s="3">
        <f t="shared" si="124"/>
        <v>-84527.226597347995</v>
      </c>
      <c r="BK181" s="3">
        <f t="shared" si="124"/>
        <v>-84527.226597347995</v>
      </c>
      <c r="BL181" s="3">
        <f t="shared" si="124"/>
        <v>-84527.226597347995</v>
      </c>
      <c r="BM181" s="3">
        <f t="shared" si="124"/>
        <v>-84527.226597347995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ca="1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ca="1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ca="1" si="132"/>
        <v>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ca="1" si="132"/>
        <v>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ca="1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ca="1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ca="1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-773946.5149999999</v>
      </c>
      <c r="P185" s="52">
        <f t="shared" ca="1" si="135"/>
        <v>-1198630.3566666665</v>
      </c>
      <c r="Q185" s="52">
        <f t="shared" ca="1" si="135"/>
        <v>-1373314.198333333</v>
      </c>
      <c r="R185" s="52">
        <f t="shared" ca="1" si="135"/>
        <v>-1549559.841833333</v>
      </c>
      <c r="S185" s="52">
        <f t="shared" ca="1" si="135"/>
        <v>-1725805.485333333</v>
      </c>
      <c r="T185" s="52">
        <f t="shared" ca="1" si="135"/>
        <v>-1902051.128833333</v>
      </c>
      <c r="U185" s="52">
        <f t="shared" ca="1" si="135"/>
        <v>-2102203.0223333333</v>
      </c>
      <c r="V185" s="52">
        <f t="shared" ca="1" si="135"/>
        <v>-2302354.9158333335</v>
      </c>
      <c r="W185" s="52">
        <f t="shared" ca="1" si="135"/>
        <v>-2502506.8093333337</v>
      </c>
      <c r="X185" s="52">
        <f t="shared" ca="1" si="135"/>
        <v>-2702658.702833334</v>
      </c>
      <c r="Y185" s="52">
        <f t="shared" ca="1" si="135"/>
        <v>-2902810.5963333342</v>
      </c>
      <c r="Z185" s="52">
        <f t="shared" ca="1" si="135"/>
        <v>-2981556.7331187795</v>
      </c>
      <c r="AA185" s="52">
        <f t="shared" ca="1" si="135"/>
        <v>-3051708.6266187793</v>
      </c>
      <c r="AB185" s="52">
        <f t="shared" ca="1" si="135"/>
        <v>-3371860.5201187795</v>
      </c>
      <c r="AC185" s="52">
        <f t="shared" ca="1" si="135"/>
        <v>-3384637.4136187797</v>
      </c>
      <c r="AD185" s="52">
        <f t="shared" ca="1" si="135"/>
        <v>-3456382.3449887796</v>
      </c>
      <c r="AE185" s="52">
        <f t="shared" ca="1" si="135"/>
        <v>-3528127.2763587795</v>
      </c>
      <c r="AF185" s="52">
        <f t="shared" ca="1" si="135"/>
        <v>-3542497.2077287794</v>
      </c>
      <c r="AG185" s="52">
        <f t="shared" ca="1" si="135"/>
        <v>-3614242.1390987793</v>
      </c>
      <c r="AH185" s="52">
        <f t="shared" ca="1" si="135"/>
        <v>-3685987.0704687792</v>
      </c>
      <c r="AI185" s="52">
        <f t="shared" ca="1" si="135"/>
        <v>-3757732.0018387791</v>
      </c>
      <c r="AJ185" s="52">
        <f t="shared" ca="1" si="135"/>
        <v>-3838976.933208779</v>
      </c>
      <c r="AK185" s="52">
        <f t="shared" ca="1" si="135"/>
        <v>-3920221.8645787789</v>
      </c>
      <c r="AL185" s="52">
        <f t="shared" ref="AL185:BQ185" ca="1" si="136">AL180+AL181+AL182+AL183+AL184</f>
        <v>-4001466.7959487787</v>
      </c>
      <c r="AM185" s="52">
        <f t="shared" ca="1" si="136"/>
        <v>-4082711.7273187786</v>
      </c>
      <c r="AN185" s="52">
        <f t="shared" ca="1" si="136"/>
        <v>-4163956.6586887785</v>
      </c>
      <c r="AO185" s="52">
        <f t="shared" ca="1" si="136"/>
        <v>-4245201.5900587784</v>
      </c>
      <c r="AP185" s="52">
        <f t="shared" ca="1" si="136"/>
        <v>-4328071.4200561782</v>
      </c>
      <c r="AQ185" s="52">
        <f t="shared" ca="1" si="136"/>
        <v>-4410941.2500535781</v>
      </c>
      <c r="AR185" s="52">
        <f t="shared" ca="1" si="136"/>
        <v>-4493811.0800509779</v>
      </c>
      <c r="AS185" s="52">
        <f t="shared" ca="1" si="136"/>
        <v>-4576680.9100483777</v>
      </c>
      <c r="AT185" s="52">
        <f t="shared" ca="1" si="136"/>
        <v>-4659550.7400457775</v>
      </c>
      <c r="AU185" s="52">
        <f t="shared" ca="1" si="136"/>
        <v>-4742420.5700431773</v>
      </c>
      <c r="AV185" s="52">
        <f t="shared" ca="1" si="136"/>
        <v>-4825290.4000405772</v>
      </c>
      <c r="AW185" s="52">
        <f t="shared" ca="1" si="136"/>
        <v>-4908160.230037977</v>
      </c>
      <c r="AX185" s="52">
        <f t="shared" ca="1" si="136"/>
        <v>-4991030.0600353768</v>
      </c>
      <c r="AY185" s="52">
        <f t="shared" ca="1" si="136"/>
        <v>-5073899.8900327766</v>
      </c>
      <c r="AZ185" s="52">
        <f t="shared" ca="1" si="136"/>
        <v>-5156769.7200301765</v>
      </c>
      <c r="BA185" s="52">
        <f t="shared" ca="1" si="136"/>
        <v>-5239639.5500275763</v>
      </c>
      <c r="BB185" s="52">
        <f t="shared" ca="1" si="136"/>
        <v>-5324166.7766249245</v>
      </c>
      <c r="BC185" s="52">
        <f t="shared" ca="1" si="136"/>
        <v>-5408694.0032222727</v>
      </c>
      <c r="BD185" s="52">
        <f t="shared" ca="1" si="136"/>
        <v>-5493221.229819621</v>
      </c>
      <c r="BE185" s="52">
        <f t="shared" ca="1" si="136"/>
        <v>-5577748.4564169692</v>
      </c>
      <c r="BF185" s="52">
        <f t="shared" ca="1" si="136"/>
        <v>-5662275.6830143174</v>
      </c>
      <c r="BG185" s="52">
        <f t="shared" ca="1" si="136"/>
        <v>-5746802.9096116656</v>
      </c>
      <c r="BH185" s="52">
        <f t="shared" ca="1" si="136"/>
        <v>-5831330.1362090139</v>
      </c>
      <c r="BI185" s="52">
        <f t="shared" ca="1" si="136"/>
        <v>-5915857.3628063621</v>
      </c>
      <c r="BJ185" s="52">
        <f t="shared" ca="1" si="136"/>
        <v>-6000384.5894037103</v>
      </c>
      <c r="BK185" s="52">
        <f t="shared" ca="1" si="136"/>
        <v>-6084911.8160010586</v>
      </c>
      <c r="BL185" s="52">
        <f t="shared" ca="1" si="136"/>
        <v>-6169439.0425984068</v>
      </c>
      <c r="BM185" s="52">
        <f t="shared" ca="1" si="136"/>
        <v>-6253966.269195755</v>
      </c>
      <c r="BN185" s="52">
        <f t="shared" ca="1" si="136"/>
        <v>-6340184.0403250502</v>
      </c>
      <c r="BO185" s="52">
        <f t="shared" ca="1" si="136"/>
        <v>-6426401.8114543455</v>
      </c>
      <c r="BP185" s="52">
        <f t="shared" ca="1" si="136"/>
        <v>-6512619.5825836407</v>
      </c>
      <c r="BQ185" s="52">
        <f t="shared" ca="1" si="136"/>
        <v>-6598837.3537129359</v>
      </c>
      <c r="BR185" s="52">
        <f t="shared" ref="BR185:CW185" ca="1" si="137">BR180+BR181+BR182+BR183+BR184</f>
        <v>-6685055.1248422312</v>
      </c>
      <c r="BS185" s="52">
        <f t="shared" ca="1" si="137"/>
        <v>-6719759.3759715259</v>
      </c>
      <c r="BT185" s="52">
        <f t="shared" ca="1" si="137"/>
        <v>-6805977.1471008211</v>
      </c>
      <c r="BU185" s="52">
        <f t="shared" ca="1" si="137"/>
        <v>-6892194.9182301164</v>
      </c>
      <c r="BV185" s="52">
        <f t="shared" ca="1" si="137"/>
        <v>-6910650.6893594116</v>
      </c>
      <c r="BW185" s="52">
        <f t="shared" ca="1" si="137"/>
        <v>-6996868.4604887068</v>
      </c>
      <c r="BX185" s="52">
        <f t="shared" ca="1" si="137"/>
        <v>-7083086.2316180021</v>
      </c>
      <c r="BY185" s="52">
        <f t="shared" ca="1" si="137"/>
        <v>-7101542.0027472973</v>
      </c>
      <c r="BZ185" s="52">
        <f t="shared" ca="1" si="137"/>
        <v>-7189484.1292991778</v>
      </c>
      <c r="CA185" s="52">
        <f t="shared" ca="1" si="137"/>
        <v>-7277426.2558510583</v>
      </c>
      <c r="CB185" s="52">
        <f t="shared" ca="1" si="137"/>
        <v>-7297606.3824029388</v>
      </c>
      <c r="CC185" s="52">
        <f t="shared" ca="1" si="137"/>
        <v>-7385548.5089548193</v>
      </c>
      <c r="CD185" s="52">
        <f t="shared" ca="1" si="137"/>
        <v>-7473490.6355066998</v>
      </c>
      <c r="CE185" s="52">
        <f t="shared" ca="1" si="137"/>
        <v>-7484933.7620585803</v>
      </c>
      <c r="CF185" s="52">
        <f t="shared" ca="1" si="137"/>
        <v>-7572875.8886104608</v>
      </c>
      <c r="CG185" s="52">
        <f t="shared" ca="1" si="137"/>
        <v>-7660818.0151623413</v>
      </c>
      <c r="CH185" s="52">
        <f t="shared" ca="1" si="137"/>
        <v>-7672261.1417142218</v>
      </c>
      <c r="CI185" s="52">
        <f t="shared" ca="1" si="137"/>
        <v>-7760203.2682661023</v>
      </c>
      <c r="CJ185" s="52">
        <f t="shared" ca="1" si="137"/>
        <v>-7848145.3948179828</v>
      </c>
      <c r="CK185" s="52">
        <f t="shared" ca="1" si="137"/>
        <v>-7852980.4947633846</v>
      </c>
      <c r="CL185" s="52">
        <f t="shared" ca="1" si="137"/>
        <v>-7784820.4638463035</v>
      </c>
      <c r="CM185" s="52">
        <f t="shared" ca="1" si="137"/>
        <v>-7716660.4329292215</v>
      </c>
      <c r="CN185" s="52">
        <f t="shared" ca="1" si="137"/>
        <v>-7648500.4020121396</v>
      </c>
      <c r="CO185" s="52">
        <f t="shared" ca="1" si="137"/>
        <v>-7580340.3710950576</v>
      </c>
      <c r="CP185" s="52">
        <f t="shared" ca="1" si="137"/>
        <v>-7512180.3401779756</v>
      </c>
      <c r="CQ185" s="52">
        <f t="shared" ca="1" si="137"/>
        <v>-7444020.3092608936</v>
      </c>
      <c r="CR185" s="52">
        <f t="shared" ca="1" si="137"/>
        <v>-7375860.2783438116</v>
      </c>
      <c r="CS185" s="52">
        <f t="shared" ca="1" si="137"/>
        <v>-7307700.2474267296</v>
      </c>
      <c r="CT185" s="52">
        <f t="shared" ca="1" si="137"/>
        <v>-7239540.2165096477</v>
      </c>
      <c r="CU185" s="52">
        <f t="shared" ca="1" si="137"/>
        <v>-7169471.6922176694</v>
      </c>
      <c r="CV185" s="52">
        <f t="shared" ca="1" si="137"/>
        <v>-7099403.1679256912</v>
      </c>
      <c r="CW185" s="52">
        <f t="shared" ca="1" si="137"/>
        <v>-7029334.643633713</v>
      </c>
      <c r="CX185" s="52">
        <f t="shared" ref="CX185:EC185" ca="1" si="138">CX180+CX181+CX182+CX183+CX184</f>
        <v>-6905313.8177923029</v>
      </c>
      <c r="CY185" s="52">
        <f t="shared" ca="1" si="138"/>
        <v>-6763846.143014485</v>
      </c>
      <c r="CZ185" s="52">
        <f t="shared" ca="1" si="138"/>
        <v>-6622378.4682366671</v>
      </c>
      <c r="DA185" s="52">
        <f t="shared" ca="1" si="138"/>
        <v>-6480910.7934588492</v>
      </c>
      <c r="DB185" s="52">
        <f t="shared" ca="1" si="138"/>
        <v>-6339443.1186810313</v>
      </c>
      <c r="DC185" s="52">
        <f t="shared" ca="1" si="138"/>
        <v>-6197975.4439032134</v>
      </c>
      <c r="DD185" s="52">
        <f t="shared" ca="1" si="138"/>
        <v>-6056507.7691253955</v>
      </c>
      <c r="DE185" s="52">
        <f t="shared" ca="1" si="138"/>
        <v>-5915040.0943475775</v>
      </c>
      <c r="DF185" s="52">
        <f t="shared" ca="1" si="138"/>
        <v>-5773572.4195697596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ca="1" si="139"/>
        <v>1489703.3399999996</v>
      </c>
      <c r="H188" s="3">
        <f t="shared" ca="1" si="139"/>
        <v>1460023.4195875959</v>
      </c>
      <c r="I188" s="3">
        <f t="shared" ca="1" si="139"/>
        <v>1400968.4991751919</v>
      </c>
      <c r="J188" s="3">
        <f t="shared" ca="1" si="139"/>
        <v>1845381.7402964416</v>
      </c>
      <c r="K188" s="3">
        <f t="shared" ca="1" si="139"/>
        <v>1982734.7766176914</v>
      </c>
      <c r="L188" s="3">
        <f t="shared" ca="1" si="139"/>
        <v>2119254.4829389411</v>
      </c>
      <c r="M188" s="3">
        <f t="shared" ca="1" si="139"/>
        <v>2430824.7578958021</v>
      </c>
      <c r="N188" s="3">
        <f t="shared" ca="1" si="139"/>
        <v>2764020.966860048</v>
      </c>
      <c r="O188" s="3">
        <f t="shared" ca="1" si="139"/>
        <v>2844842.0917382003</v>
      </c>
      <c r="P188" s="3">
        <f t="shared" ca="1" si="139"/>
        <v>2925663.216616353</v>
      </c>
      <c r="Q188" s="3">
        <f t="shared" ca="1" si="139"/>
        <v>2756484.3414945053</v>
      </c>
      <c r="R188" s="3">
        <f t="shared" ca="1" si="139"/>
        <v>2837305.4663726576</v>
      </c>
      <c r="S188" s="3">
        <f t="shared" ca="1" si="139"/>
        <v>2249093.7289746935</v>
      </c>
      <c r="T188" s="3">
        <f t="shared" ca="1" si="139"/>
        <v>2477050.4665767299</v>
      </c>
      <c r="U188" s="3">
        <f t="shared" ca="1" si="139"/>
        <v>2863669.082464966</v>
      </c>
      <c r="V188" s="3">
        <f t="shared" ca="1" si="139"/>
        <v>2988201.0011490984</v>
      </c>
      <c r="W188" s="3">
        <f t="shared" ca="1" si="139"/>
        <v>2847054.1682564653</v>
      </c>
      <c r="X188" s="3">
        <f t="shared" ca="1" si="139"/>
        <v>2705907.3353638323</v>
      </c>
      <c r="Y188" s="3">
        <f t="shared" ca="1" si="139"/>
        <v>2586570.8069109488</v>
      </c>
      <c r="Z188" s="3">
        <f t="shared" ca="1" si="139"/>
        <v>2423613.6695785653</v>
      </c>
      <c r="AA188" s="3">
        <f t="shared" ca="1" si="139"/>
        <v>2382062.2889607367</v>
      </c>
      <c r="AB188" s="3">
        <f t="shared" ca="1" si="139"/>
        <v>2349105.1516283536</v>
      </c>
      <c r="AC188" s="3">
        <f t="shared" ca="1" si="139"/>
        <v>2066148.0142959701</v>
      </c>
      <c r="AD188" s="3">
        <f t="shared" ca="1" si="139"/>
        <v>2090565.8769635865</v>
      </c>
      <c r="AE188" s="3">
        <f t="shared" ca="1" si="139"/>
        <v>2129254.3923138031</v>
      </c>
      <c r="AF188" s="3">
        <f t="shared" ca="1" si="139"/>
        <v>2003900.87597882</v>
      </c>
      <c r="AG188" s="3">
        <f t="shared" ca="1" si="139"/>
        <v>1369875.9405123838</v>
      </c>
      <c r="AH188" s="3">
        <f t="shared" ca="1" si="139"/>
        <v>1402182.0650459481</v>
      </c>
      <c r="AI188" s="3">
        <f t="shared" ca="1" si="139"/>
        <v>1434488.1895795115</v>
      </c>
      <c r="AJ188" s="3">
        <f t="shared" ca="1" si="139"/>
        <v>1466794.3141130758</v>
      </c>
      <c r="AK188" s="3">
        <f t="shared" ca="1" si="139"/>
        <v>1707889.81821439</v>
      </c>
      <c r="AL188" s="3">
        <f t="shared" ref="AL188:BQ188" ca="1" si="140">AL175+AL180</f>
        <v>1682158.9235068187</v>
      </c>
      <c r="AM188" s="3">
        <f t="shared" ca="1" si="140"/>
        <v>1952578.7499576476</v>
      </c>
      <c r="AN188" s="3">
        <f t="shared" ca="1" si="140"/>
        <v>1890828.9818497561</v>
      </c>
      <c r="AO188" s="3">
        <f t="shared" ca="1" si="140"/>
        <v>1791579.2137418645</v>
      </c>
      <c r="AP188" s="3">
        <f t="shared" ca="1" si="140"/>
        <v>1825208.5110966228</v>
      </c>
      <c r="AQ188" s="3">
        <f t="shared" ca="1" si="140"/>
        <v>1800821.0311058527</v>
      </c>
      <c r="AR188" s="3">
        <f t="shared" ca="1" si="140"/>
        <v>1731433.5511150826</v>
      </c>
      <c r="AS188" s="3">
        <f t="shared" ca="1" si="140"/>
        <v>1707046.0711243125</v>
      </c>
      <c r="AT188" s="3">
        <f t="shared" ca="1" si="140"/>
        <v>1791010.4911335418</v>
      </c>
      <c r="AU188" s="3">
        <f t="shared" ca="1" si="140"/>
        <v>1829974.9111427711</v>
      </c>
      <c r="AV188" s="3">
        <f t="shared" ca="1" si="140"/>
        <v>2186424.9165055007</v>
      </c>
      <c r="AW188" s="3">
        <f t="shared" ca="1" si="140"/>
        <v>2097815.1324575134</v>
      </c>
      <c r="AX188" s="3">
        <f t="shared" ca="1" si="140"/>
        <v>2009205.3484095261</v>
      </c>
      <c r="AY188" s="3">
        <f t="shared" ca="1" si="140"/>
        <v>1920595.5643615397</v>
      </c>
      <c r="AZ188" s="3">
        <f t="shared" ca="1" si="140"/>
        <v>1831985.7803135524</v>
      </c>
      <c r="BA188" s="3">
        <f t="shared" ca="1" si="140"/>
        <v>1743375.996265565</v>
      </c>
      <c r="BB188" s="3">
        <f t="shared" ca="1" si="140"/>
        <v>1745059.4622175777</v>
      </c>
      <c r="BC188" s="3">
        <f t="shared" ca="1" si="140"/>
        <v>1788741.650337927</v>
      </c>
      <c r="BD188" s="3">
        <f t="shared" ca="1" si="140"/>
        <v>1689337.3384582764</v>
      </c>
      <c r="BE188" s="3">
        <f t="shared" ca="1" si="140"/>
        <v>1589933.0265786266</v>
      </c>
      <c r="BF188" s="3">
        <f t="shared" ca="1" si="140"/>
        <v>1726673.8646989763</v>
      </c>
      <c r="BG188" s="3">
        <f t="shared" ca="1" si="140"/>
        <v>1600328.202819326</v>
      </c>
      <c r="BH188" s="3">
        <f t="shared" ca="1" si="140"/>
        <v>1609275.7909396756</v>
      </c>
      <c r="BI188" s="3">
        <f t="shared" ca="1" si="140"/>
        <v>1689075.2790600248</v>
      </c>
      <c r="BJ188" s="3">
        <f t="shared" ca="1" si="140"/>
        <v>1928900.4922359744</v>
      </c>
      <c r="BK188" s="3">
        <f t="shared" ca="1" si="140"/>
        <v>1724629.7894877773</v>
      </c>
      <c r="BL188" s="3">
        <f t="shared" ca="1" si="140"/>
        <v>1774562.88673958</v>
      </c>
      <c r="BM188" s="3">
        <f t="shared" ca="1" si="140"/>
        <v>1562792.1839913828</v>
      </c>
      <c r="BN188" s="3">
        <f t="shared" ca="1" si="140"/>
        <v>1486314.7312431857</v>
      </c>
      <c r="BO188" s="3">
        <f t="shared" ca="1" si="140"/>
        <v>1361326.8601066908</v>
      </c>
      <c r="BP188" s="3">
        <f t="shared" ca="1" si="140"/>
        <v>1382190.8889701962</v>
      </c>
      <c r="BQ188" s="3">
        <f t="shared" ca="1" si="140"/>
        <v>1358054.9178337017</v>
      </c>
      <c r="BR188" s="3">
        <f t="shared" ref="BR188:CW188" ca="1" si="141">BR175+BR180</f>
        <v>1378918.9466972072</v>
      </c>
      <c r="BS188" s="3">
        <f t="shared" ca="1" si="141"/>
        <v>1399782.9755607126</v>
      </c>
      <c r="BT188" s="3">
        <f t="shared" ca="1" si="141"/>
        <v>1562453.7744242186</v>
      </c>
      <c r="BU188" s="3">
        <f t="shared" ca="1" si="141"/>
        <v>1493024.553287724</v>
      </c>
      <c r="BV188" s="3">
        <f t="shared" ca="1" si="141"/>
        <v>1531947.2321512289</v>
      </c>
      <c r="BW188" s="3">
        <f t="shared" ca="1" si="141"/>
        <v>1593631.9110147338</v>
      </c>
      <c r="BX188" s="3">
        <f t="shared" ca="1" si="141"/>
        <v>1740906.4898782391</v>
      </c>
      <c r="BY188" s="3">
        <f t="shared" ca="1" si="141"/>
        <v>1671477.2687417436</v>
      </c>
      <c r="BZ188" s="3">
        <f t="shared" ca="1" si="141"/>
        <v>1760103.2976052482</v>
      </c>
      <c r="CA188" s="3">
        <f t="shared" ca="1" si="141"/>
        <v>1589150.1997126909</v>
      </c>
      <c r="CB188" s="3">
        <f t="shared" ca="1" si="141"/>
        <v>1616842.251820134</v>
      </c>
      <c r="CC188" s="3">
        <f t="shared" ca="1" si="141"/>
        <v>1486709.8039275771</v>
      </c>
      <c r="CD188" s="3">
        <f t="shared" ca="1" si="141"/>
        <v>1551248.356940873</v>
      </c>
      <c r="CE188" s="3">
        <f t="shared" ca="1" si="141"/>
        <v>1342795.2590483157</v>
      </c>
      <c r="CF188" s="3">
        <f t="shared" ca="1" si="141"/>
        <v>1428927.6611557584</v>
      </c>
      <c r="CG188" s="3">
        <f t="shared" ca="1" si="141"/>
        <v>1220474.5632632012</v>
      </c>
      <c r="CH188" s="3">
        <f t="shared" ca="1" si="141"/>
        <v>1266225.2653706446</v>
      </c>
      <c r="CI188" s="3">
        <f t="shared" ca="1" si="141"/>
        <v>1126771.1674780874</v>
      </c>
      <c r="CJ188" s="3">
        <f t="shared" ca="1" si="141"/>
        <v>1046111.3195855301</v>
      </c>
      <c r="CK188" s="3">
        <f t="shared" ca="1" si="141"/>
        <v>927951.47169297282</v>
      </c>
      <c r="CL188" s="3">
        <f t="shared" ca="1" si="141"/>
        <v>930398.65040689427</v>
      </c>
      <c r="CM188" s="3">
        <f t="shared" ca="1" si="141"/>
        <v>996144.56322315149</v>
      </c>
      <c r="CN188" s="3">
        <f t="shared" ca="1" si="141"/>
        <v>1170242.3760394081</v>
      </c>
      <c r="CO188" s="3">
        <f t="shared" ca="1" si="141"/>
        <v>1127636.3888556659</v>
      </c>
      <c r="CP188" s="3">
        <f t="shared" ca="1" si="141"/>
        <v>1085030.4016719237</v>
      </c>
      <c r="CQ188" s="3">
        <f t="shared" ca="1" si="141"/>
        <v>1042424.4144881815</v>
      </c>
      <c r="CR188" s="3">
        <f t="shared" ca="1" si="141"/>
        <v>999818.42730443925</v>
      </c>
      <c r="CS188" s="3">
        <f t="shared" ca="1" si="141"/>
        <v>957212.44012069702</v>
      </c>
      <c r="CT188" s="3">
        <f t="shared" ca="1" si="141"/>
        <v>1022958.3529369552</v>
      </c>
      <c r="CU188" s="3">
        <f t="shared" ca="1" si="141"/>
        <v>872000.46575321257</v>
      </c>
      <c r="CV188" s="3">
        <f t="shared" ca="1" si="141"/>
        <v>870464.42331171688</v>
      </c>
      <c r="CW188" s="3">
        <f t="shared" ca="1" si="141"/>
        <v>688341.88087022118</v>
      </c>
      <c r="CX188" s="3">
        <f t="shared" ref="CX188:DF188" ca="1" si="142">CX175+CX180</f>
        <v>596512.58842872549</v>
      </c>
      <c r="CY188" s="3">
        <f t="shared" ca="1" si="142"/>
        <v>369303.17486865912</v>
      </c>
      <c r="CZ188" s="3">
        <f t="shared" ca="1" si="142"/>
        <v>267892.51024500094</v>
      </c>
      <c r="DA188" s="3">
        <f t="shared" ca="1" si="142"/>
        <v>-50221.954378657043</v>
      </c>
      <c r="DB188" s="3">
        <f t="shared" ca="1" si="142"/>
        <v>-240543.16900231503</v>
      </c>
      <c r="DC188" s="3">
        <f t="shared" ca="1" si="142"/>
        <v>-648950.88362597302</v>
      </c>
      <c r="DD188" s="3">
        <f t="shared" ca="1" si="142"/>
        <v>-1057358.598249631</v>
      </c>
      <c r="DE188" s="3">
        <f t="shared" ca="1" si="142"/>
        <v>-1465766.312873289</v>
      </c>
      <c r="DF188" s="3">
        <f t="shared" ca="1" si="142"/>
        <v>-1874174.0274969474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 ca="1"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 ca="1">IF((O122+P122+Q122+R122+S122+T122+U122+V122+W122+X122+Y122+Z122)&gt;0,-(O122+P122+Q122+R122+S122+T122+U122+V122+W122+X122+Y122+Z122)*0.3,0)</f>
        <v>-384956.83215239533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 ca="1">IF((AA122+AB122+AC122+AD122+AE122+AF122+AG122+AH122+AI122+AJ122+AK122+AL122)&gt;0,-(AA122+AB122+AC122+AD122+AE122+AF122+AG122+AH122+AI122+AJ122+AK122+AL122)*0.3,0)</f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 ca="1">IF((AM122+AN122+AO122+AP122+AQ122+AR122+AS122+AT122+AU122+AV122+AW122+AX122)&gt;0,-(AM122+AN122+AO122+AP122+AQ122+AR122+AS122+AT122+AU122+AV122+AW122+AX122)*0.3,0)</f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 ca="1">IF((AY122+AZ122+BA122+BB122+BC122+BD122+BE122+BF122+BG122+BH122+BI122+BJ122)&gt;0,-(AY122+AZ122+BA122+BB122+BC122+BD122+BE122+BF122+BG122+BH122+BI122+BJ122)*0.3,0)</f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 ca="1">IF((BK122+BL122+BM122+BN122+BO122+BP122+BQ122+BR122+BS122+BT122+BU122+BV122)&gt;0,-(BK122+BL122+BM122+BN122+BO122+BP122+BQ122+BR122+BS122+BT122+BU122+BV122)*0.3,0)</f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ca="1" si="143">IF((BW122+BX122+BY122+BZ122+CA122+CB122+CC122+CD122+CE122+CF122+CG122+CH122)&gt;0,-(BW122+BX122+BY122+BZ122+CA122+CB122+CC122+CD122+CE122+CF122+CG122+CH122)*0.3,0)</f>
        <v>0</v>
      </c>
      <c r="CL189" s="3">
        <f t="shared" ca="1" si="143"/>
        <v>0</v>
      </c>
      <c r="CM189" s="3">
        <f t="shared" ca="1" si="143"/>
        <v>0</v>
      </c>
      <c r="CN189" s="3">
        <f t="shared" ca="1" si="143"/>
        <v>0</v>
      </c>
      <c r="CO189" s="3">
        <f t="shared" ca="1" si="143"/>
        <v>0</v>
      </c>
      <c r="CP189" s="3">
        <f t="shared" ca="1" si="143"/>
        <v>0</v>
      </c>
      <c r="CQ189" s="3">
        <f t="shared" ca="1" si="143"/>
        <v>0</v>
      </c>
      <c r="CR189" s="3">
        <f t="shared" ca="1" si="143"/>
        <v>0</v>
      </c>
      <c r="CS189" s="3">
        <f t="shared" ca="1" si="143"/>
        <v>0</v>
      </c>
      <c r="CT189" s="3">
        <f t="shared" ca="1" si="143"/>
        <v>0</v>
      </c>
      <c r="CU189" s="3">
        <f t="shared" ca="1" si="143"/>
        <v>0</v>
      </c>
      <c r="CV189" s="3">
        <f t="shared" ca="1" si="143"/>
        <v>0</v>
      </c>
      <c r="CW189" s="3">
        <f t="shared" ca="1" si="143"/>
        <v>0</v>
      </c>
      <c r="CX189" s="3">
        <f t="shared" ca="1" si="143"/>
        <v>0</v>
      </c>
      <c r="CY189" s="3">
        <f t="shared" ca="1" si="143"/>
        <v>0</v>
      </c>
      <c r="CZ189" s="3">
        <f t="shared" ca="1" si="143"/>
        <v>0</v>
      </c>
      <c r="DA189" s="3">
        <f t="shared" ca="1" si="143"/>
        <v>0</v>
      </c>
      <c r="DB189" s="3">
        <f t="shared" ca="1" si="143"/>
        <v>0</v>
      </c>
      <c r="DC189" s="3">
        <f t="shared" ca="1" si="143"/>
        <v>0</v>
      </c>
      <c r="DD189" s="3">
        <f t="shared" ca="1" si="143"/>
        <v>0</v>
      </c>
      <c r="DE189" s="3">
        <f t="shared" ca="1" si="143"/>
        <v>0</v>
      </c>
      <c r="DF189" s="3">
        <f t="shared" ca="1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ca="1" si="144">F188+F176+F181+F182+F183+F184+F189</f>
        <v>1489703.3399999996</v>
      </c>
      <c r="G190" s="52">
        <f t="shared" ca="1" si="144"/>
        <v>1460023.4195875959</v>
      </c>
      <c r="H190" s="52">
        <f t="shared" ca="1" si="144"/>
        <v>1400968.4991751919</v>
      </c>
      <c r="I190" s="52">
        <f t="shared" ca="1" si="144"/>
        <v>1845381.7402964416</v>
      </c>
      <c r="J190" s="52">
        <f t="shared" ca="1" si="144"/>
        <v>1982734.7766176914</v>
      </c>
      <c r="K190" s="52">
        <f t="shared" ca="1" si="144"/>
        <v>2119254.4829389411</v>
      </c>
      <c r="L190" s="52">
        <f t="shared" ca="1" si="144"/>
        <v>2430824.7578958017</v>
      </c>
      <c r="M190" s="52">
        <f t="shared" ca="1" si="144"/>
        <v>2764020.9668600485</v>
      </c>
      <c r="N190" s="52">
        <f t="shared" ca="1" si="144"/>
        <v>2844842.0917382007</v>
      </c>
      <c r="O190" s="52">
        <f t="shared" ca="1" si="144"/>
        <v>2925663.216616353</v>
      </c>
      <c r="P190" s="52">
        <f t="shared" ca="1" si="144"/>
        <v>2756484.3414945053</v>
      </c>
      <c r="Q190" s="52">
        <f t="shared" ca="1" si="144"/>
        <v>2245911.5388511973</v>
      </c>
      <c r="R190" s="52">
        <f t="shared" ca="1" si="144"/>
        <v>2249093.7289746935</v>
      </c>
      <c r="S190" s="52">
        <f t="shared" ca="1" si="144"/>
        <v>2477050.466576729</v>
      </c>
      <c r="T190" s="52">
        <f t="shared" ca="1" si="144"/>
        <v>2863669.082464966</v>
      </c>
      <c r="U190" s="52">
        <f t="shared" ca="1" si="144"/>
        <v>2988201.0011490984</v>
      </c>
      <c r="V190" s="52">
        <f t="shared" ca="1" si="144"/>
        <v>2847054.1682564653</v>
      </c>
      <c r="W190" s="52">
        <f t="shared" ca="1" si="144"/>
        <v>2705907.3353638323</v>
      </c>
      <c r="X190" s="52">
        <f t="shared" ca="1" si="144"/>
        <v>2586570.8069109488</v>
      </c>
      <c r="Y190" s="52">
        <f t="shared" ca="1" si="144"/>
        <v>2423613.6695785653</v>
      </c>
      <c r="Z190" s="52">
        <f t="shared" ca="1" si="144"/>
        <v>2382062.2889607367</v>
      </c>
      <c r="AA190" s="52">
        <f t="shared" ca="1" si="144"/>
        <v>2349105.1516283536</v>
      </c>
      <c r="AB190" s="52">
        <f t="shared" ca="1" si="144"/>
        <v>2066148.0142959701</v>
      </c>
      <c r="AC190" s="52">
        <f t="shared" ca="1" si="144"/>
        <v>1705609.0448111915</v>
      </c>
      <c r="AD190" s="52">
        <f t="shared" ca="1" si="144"/>
        <v>2129254.3923138035</v>
      </c>
      <c r="AE190" s="52">
        <f t="shared" ca="1" si="144"/>
        <v>2003900.8759788205</v>
      </c>
      <c r="AF190" s="52">
        <f t="shared" ca="1" si="144"/>
        <v>1369875.9405123838</v>
      </c>
      <c r="AG190" s="52">
        <f t="shared" ca="1" si="144"/>
        <v>1402182.0650459477</v>
      </c>
      <c r="AH190" s="52">
        <f t="shared" ca="1" si="144"/>
        <v>1434488.189579512</v>
      </c>
      <c r="AI190" s="52">
        <f t="shared" ca="1" si="144"/>
        <v>1466794.3141130758</v>
      </c>
      <c r="AJ190" s="52">
        <f t="shared" ca="1" si="144"/>
        <v>1707889.81821439</v>
      </c>
      <c r="AK190" s="52">
        <f t="shared" ca="1" si="144"/>
        <v>1682158.9235068187</v>
      </c>
      <c r="AL190" s="52">
        <f t="shared" ref="AL190:BQ190" ca="1" si="145">AL188+AL176+AL181+AL182+AL183+AL184+AL189</f>
        <v>1952578.7499576476</v>
      </c>
      <c r="AM190" s="52">
        <f t="shared" ca="1" si="145"/>
        <v>1890828.9818497566</v>
      </c>
      <c r="AN190" s="52">
        <f t="shared" ca="1" si="145"/>
        <v>1791579.213741865</v>
      </c>
      <c r="AO190" s="52">
        <f t="shared" ca="1" si="145"/>
        <v>1825208.5110966228</v>
      </c>
      <c r="AP190" s="52">
        <f t="shared" ca="1" si="145"/>
        <v>1800821.0311058529</v>
      </c>
      <c r="AQ190" s="52">
        <f t="shared" ca="1" si="145"/>
        <v>1731433.5511150828</v>
      </c>
      <c r="AR190" s="52">
        <f t="shared" ca="1" si="145"/>
        <v>1707046.0711243127</v>
      </c>
      <c r="AS190" s="52">
        <f t="shared" ca="1" si="145"/>
        <v>1791010.491133542</v>
      </c>
      <c r="AT190" s="52">
        <f t="shared" ca="1" si="145"/>
        <v>1829974.9111427714</v>
      </c>
      <c r="AU190" s="52">
        <f t="shared" ca="1" si="145"/>
        <v>2186424.9165055011</v>
      </c>
      <c r="AV190" s="52">
        <f t="shared" ca="1" si="145"/>
        <v>2097815.1324575138</v>
      </c>
      <c r="AW190" s="52">
        <f t="shared" ca="1" si="145"/>
        <v>2009205.3484095263</v>
      </c>
      <c r="AX190" s="52">
        <f t="shared" ca="1" si="145"/>
        <v>1920595.5643615399</v>
      </c>
      <c r="AY190" s="52">
        <f t="shared" ca="1" si="145"/>
        <v>1831985.7803135526</v>
      </c>
      <c r="AZ190" s="52">
        <f t="shared" ca="1" si="145"/>
        <v>1743375.9962655653</v>
      </c>
      <c r="BA190" s="52">
        <f t="shared" ca="1" si="145"/>
        <v>1745059.462217578</v>
      </c>
      <c r="BB190" s="52">
        <f t="shared" ca="1" si="145"/>
        <v>1788741.6503379268</v>
      </c>
      <c r="BC190" s="52">
        <f t="shared" ca="1" si="145"/>
        <v>1689337.3384582761</v>
      </c>
      <c r="BD190" s="52">
        <f t="shared" ca="1" si="145"/>
        <v>1589933.0265786264</v>
      </c>
      <c r="BE190" s="52">
        <f t="shared" ca="1" si="145"/>
        <v>1726673.864698976</v>
      </c>
      <c r="BF190" s="52">
        <f t="shared" ca="1" si="145"/>
        <v>1600328.2028193257</v>
      </c>
      <c r="BG190" s="52">
        <f t="shared" ca="1" si="145"/>
        <v>1609275.7909396754</v>
      </c>
      <c r="BH190" s="52">
        <f t="shared" ca="1" si="145"/>
        <v>1689075.279060025</v>
      </c>
      <c r="BI190" s="52">
        <f t="shared" ca="1" si="145"/>
        <v>1928900.4922359742</v>
      </c>
      <c r="BJ190" s="52">
        <f t="shared" ca="1" si="145"/>
        <v>1724629.789487777</v>
      </c>
      <c r="BK190" s="52">
        <f t="shared" ca="1" si="145"/>
        <v>1774562.8867395802</v>
      </c>
      <c r="BL190" s="52">
        <f t="shared" ca="1" si="145"/>
        <v>1562792.1839913826</v>
      </c>
      <c r="BM190" s="52">
        <f t="shared" ca="1" si="145"/>
        <v>1486314.7312431855</v>
      </c>
      <c r="BN190" s="52">
        <f t="shared" ca="1" si="145"/>
        <v>1361326.860106691</v>
      </c>
      <c r="BO190" s="52">
        <f t="shared" ca="1" si="145"/>
        <v>1382190.8889701965</v>
      </c>
      <c r="BP190" s="52">
        <f t="shared" ca="1" si="145"/>
        <v>1358054.9178337019</v>
      </c>
      <c r="BQ190" s="52">
        <f t="shared" ca="1" si="145"/>
        <v>1378918.9466972074</v>
      </c>
      <c r="BR190" s="52">
        <f t="shared" ref="BR190:CW190" ca="1" si="146">BR188+BR176+BR181+BR182+BR183+BR184+BR189</f>
        <v>1399782.9755607129</v>
      </c>
      <c r="BS190" s="52">
        <f t="shared" ca="1" si="146"/>
        <v>1562453.7744242183</v>
      </c>
      <c r="BT190" s="52">
        <f t="shared" ca="1" si="146"/>
        <v>1493024.5532877243</v>
      </c>
      <c r="BU190" s="52">
        <f t="shared" ca="1" si="146"/>
        <v>1531947.2321512292</v>
      </c>
      <c r="BV190" s="52">
        <f t="shared" ca="1" si="146"/>
        <v>1593631.9110147341</v>
      </c>
      <c r="BW190" s="52">
        <f t="shared" ca="1" si="146"/>
        <v>1740906.4898782393</v>
      </c>
      <c r="BX190" s="52">
        <f t="shared" ca="1" si="146"/>
        <v>1671477.2687417448</v>
      </c>
      <c r="BY190" s="52">
        <f t="shared" ca="1" si="146"/>
        <v>1760103.2976052493</v>
      </c>
      <c r="BZ190" s="52">
        <f t="shared" ca="1" si="146"/>
        <v>1589150.1997126909</v>
      </c>
      <c r="CA190" s="52">
        <f t="shared" ca="1" si="146"/>
        <v>1616842.2518201335</v>
      </c>
      <c r="CB190" s="52">
        <f t="shared" ca="1" si="146"/>
        <v>1486709.8039275766</v>
      </c>
      <c r="CC190" s="52">
        <f t="shared" ca="1" si="146"/>
        <v>1551248.3569408732</v>
      </c>
      <c r="CD190" s="52">
        <f t="shared" ca="1" si="146"/>
        <v>1342795.2590483157</v>
      </c>
      <c r="CE190" s="52">
        <f t="shared" ca="1" si="146"/>
        <v>1428927.6611557584</v>
      </c>
      <c r="CF190" s="52">
        <f t="shared" ca="1" si="146"/>
        <v>1220474.5632632012</v>
      </c>
      <c r="CG190" s="52">
        <f t="shared" ca="1" si="146"/>
        <v>1266225.2653706437</v>
      </c>
      <c r="CH190" s="52">
        <f t="shared" ca="1" si="146"/>
        <v>1126771.1674780874</v>
      </c>
      <c r="CI190" s="52">
        <f t="shared" ca="1" si="146"/>
        <v>1046111.3195855302</v>
      </c>
      <c r="CJ190" s="52">
        <f t="shared" ca="1" si="146"/>
        <v>927951.47169297282</v>
      </c>
      <c r="CK190" s="52">
        <f t="shared" ca="1" si="146"/>
        <v>930398.65040689474</v>
      </c>
      <c r="CL190" s="52">
        <f t="shared" ca="1" si="146"/>
        <v>996144.56322315196</v>
      </c>
      <c r="CM190" s="52">
        <f t="shared" ca="1" si="146"/>
        <v>1170242.3760394086</v>
      </c>
      <c r="CN190" s="52">
        <f t="shared" ca="1" si="146"/>
        <v>1127636.3888556655</v>
      </c>
      <c r="CO190" s="52">
        <f t="shared" ca="1" si="146"/>
        <v>1085030.4016719232</v>
      </c>
      <c r="CP190" s="52">
        <f t="shared" ca="1" si="146"/>
        <v>1042424.414488181</v>
      </c>
      <c r="CQ190" s="52">
        <f t="shared" ca="1" si="146"/>
        <v>999818.42730443878</v>
      </c>
      <c r="CR190" s="52">
        <f t="shared" ca="1" si="146"/>
        <v>957212.44012069656</v>
      </c>
      <c r="CS190" s="52">
        <f t="shared" ca="1" si="146"/>
        <v>1022958.3529369547</v>
      </c>
      <c r="CT190" s="52">
        <f t="shared" ca="1" si="146"/>
        <v>872000.46575321257</v>
      </c>
      <c r="CU190" s="52">
        <f t="shared" ca="1" si="146"/>
        <v>870464.42331171699</v>
      </c>
      <c r="CV190" s="52">
        <f t="shared" ca="1" si="146"/>
        <v>688341.8808702213</v>
      </c>
      <c r="CW190" s="52">
        <f t="shared" ca="1" si="146"/>
        <v>596512.5884287256</v>
      </c>
      <c r="CX190" s="52">
        <f t="shared" ref="CX190:EC190" ca="1" si="147">CX188+CX176+CX181+CX182+CX183+CX184+CX189</f>
        <v>369303.17486865952</v>
      </c>
      <c r="CY190" s="52">
        <f t="shared" ca="1" si="147"/>
        <v>267892.51024500048</v>
      </c>
      <c r="CZ190" s="52">
        <f t="shared" ca="1" si="147"/>
        <v>-50221.954378657741</v>
      </c>
      <c r="DA190" s="52">
        <f t="shared" ca="1" si="147"/>
        <v>-240543.16900231579</v>
      </c>
      <c r="DB190" s="52">
        <f t="shared" ca="1" si="147"/>
        <v>-648950.88362597371</v>
      </c>
      <c r="DC190" s="52">
        <f t="shared" ca="1" si="147"/>
        <v>-1057358.5982496319</v>
      </c>
      <c r="DD190" s="52">
        <f t="shared" ca="1" si="147"/>
        <v>-1465766.3128732899</v>
      </c>
      <c r="DE190" s="52">
        <f t="shared" ca="1" si="147"/>
        <v>-1874174.0274969479</v>
      </c>
      <c r="DF190" s="52">
        <f t="shared" ca="1" si="147"/>
        <v>-2282581.7421206064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314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B83:G83"/>
    <mergeCell ref="B82:G82"/>
    <mergeCell ref="B88:G88"/>
    <mergeCell ref="C75:G75"/>
    <mergeCell ref="C74:G74"/>
    <mergeCell ref="B86:G86"/>
    <mergeCell ref="C78:G78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-45211131.992617086</v>
      </c>
      <c r="E41" s="200">
        <f>'Annual Summary'!E10</f>
        <v>-59594372.922633313</v>
      </c>
      <c r="F41" s="200">
        <f>'Annual Summary'!F10</f>
        <v>-50823002.2455424</v>
      </c>
      <c r="G41" s="200">
        <f>'Annual Summary'!G10</f>
        <v>-63270888.599999987</v>
      </c>
      <c r="H41" s="200">
        <f>'Annual Summary'!H10</f>
        <v>-48700071.899999991</v>
      </c>
      <c r="I41" s="200">
        <f>'Annual Summary'!I10</f>
        <v>-53608578.000000007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 ca="1">'Annual Summary'!B22</f>
        <v>-4913868</v>
      </c>
      <c r="C43" s="207">
        <f ca="1">'Annual Summary'!C22</f>
        <v>-6467764.8055000016</v>
      </c>
      <c r="D43" s="207">
        <f ca="1">'Annual Summary'!D22</f>
        <v>-6631936.1016099993</v>
      </c>
      <c r="E43" s="207">
        <f ca="1">'Annual Summary'!E22</f>
        <v>-6828904.8236422008</v>
      </c>
      <c r="F43" s="207">
        <f ca="1">'Annual Summary'!F22</f>
        <v>-6930512.9201150406</v>
      </c>
      <c r="G43" s="207">
        <f ca="1">'Annual Summary'!G22</f>
        <v>-7094303.1785173425</v>
      </c>
      <c r="H43" s="207">
        <f ca="1">'Annual Summary'!H22</f>
        <v>-7181531.3911818359</v>
      </c>
      <c r="I43" s="207">
        <f ca="1">'Annual Summary'!I22</f>
        <v>-7188605.6269294461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 ca="1">'Annual Summary'!B24</f>
        <v>0.3200065968395161</v>
      </c>
      <c r="C45" s="200">
        <f ca="1">'Annual Summary'!C24</f>
        <v>0.2288601872791397</v>
      </c>
      <c r="D45" s="200">
        <f ca="1">'Annual Summary'!D24</f>
        <v>8.174977558554733E-2</v>
      </c>
      <c r="E45" s="200">
        <f ca="1">'Annual Summary'!E24</f>
        <v>0.12297976436430461</v>
      </c>
      <c r="F45" s="200">
        <f ca="1">'Annual Summary'!F24</f>
        <v>0.10503603850775577</v>
      </c>
      <c r="G45" s="200">
        <f ca="1">'Annual Summary'!G24</f>
        <v>9.8972649372641275E-2</v>
      </c>
      <c r="H45" s="200">
        <f ca="1">'Annual Summary'!H24</f>
        <v>3.9424642395825223E-2</v>
      </c>
      <c r="I45" s="200">
        <f ca="1">'Annual Summary'!I24</f>
        <v>0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314812.5</v>
      </c>
      <c r="D46" s="217">
        <f>'Annual Summary'!D25</f>
        <v>200250</v>
      </c>
      <c r="E46" s="217">
        <f>'Annual Summary'!E25</f>
        <v>163365</v>
      </c>
      <c r="F46" s="217">
        <f>'Annual Summary'!F25</f>
        <v>1276957</v>
      </c>
      <c r="G46" s="217">
        <f>'Annual Summary'!G25</f>
        <v>546560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-636324.81649999996</v>
      </c>
      <c r="D48" s="217">
        <f>'Annual Summary'!D27</f>
        <v>-769910.06283000007</v>
      </c>
      <c r="E48" s="217">
        <f>'Annual Summary'!E27</f>
        <v>-989563.26408659993</v>
      </c>
      <c r="F48" s="217">
        <f>'Annual Summary'!F27</f>
        <v>-1009354.5293683319</v>
      </c>
      <c r="G48" s="217">
        <f>'Annual Summary'!G27</f>
        <v>-910266.09995569894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 ca="1">'Annual Summary'!B48</f>
        <v>3444104.7650715336</v>
      </c>
      <c r="C50" s="219">
        <f ca="1">'Annual Summary'!C48</f>
        <v>5363619.0220795162</v>
      </c>
      <c r="D50" s="219">
        <f ca="1">'Annual Summary'!D48</f>
        <v>5954045.5459064264</v>
      </c>
      <c r="E50" s="219">
        <f ca="1">'Annual Summary'!E48</f>
        <v>6911625.6243969165</v>
      </c>
      <c r="F50" s="219">
        <f ca="1">'Annual Summary'!F48</f>
        <v>7725014.3788914876</v>
      </c>
      <c r="G50" s="219">
        <f ca="1">'Annual Summary'!G48</f>
        <v>8504282.6003741454</v>
      </c>
      <c r="H50" s="219">
        <f ca="1">'Annual Summary'!H48</f>
        <v>8799032.3091923092</v>
      </c>
      <c r="I50" s="219">
        <f ca="1">'Annual Summary'!I48</f>
        <v>8111540.6822628602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 ca="1">'Annual Summary'!C42</f>
        <v>750000</v>
      </c>
      <c r="D55" s="199">
        <f ca="1">'Annual Summary'!D42</f>
        <v>500000</v>
      </c>
      <c r="E55" s="199">
        <f ca="1">'Annual Summary'!E42</f>
        <v>500000</v>
      </c>
      <c r="F55" s="199">
        <f ca="1">'Annual Summary'!F42</f>
        <v>500000</v>
      </c>
      <c r="G55" s="199">
        <f ca="1">'Annual Summary'!G42</f>
        <v>500000</v>
      </c>
      <c r="H55" s="199">
        <f ca="1">'Annual Summary'!H42</f>
        <v>500000</v>
      </c>
      <c r="I55" s="199">
        <f ca="1">'Annual Summary'!I42</f>
        <v>500000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 ca="1">'Annual Summary'!B48</f>
        <v>3444104.7650715336</v>
      </c>
      <c r="C72" s="223">
        <f ca="1">'Annual Summary'!C48</f>
        <v>5363619.0220795162</v>
      </c>
      <c r="D72" s="223">
        <f ca="1">'Annual Summary'!E48</f>
        <v>6911625.6243969165</v>
      </c>
      <c r="E72" s="223">
        <f ca="1">'Annual Summary'!G48</f>
        <v>8504282.6003741454</v>
      </c>
      <c r="F72" s="223">
        <f ca="1">'Annual Summary'!I48</f>
        <v>8111540.6822628602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 ca="1">'Annual Summary'!B48</f>
        <v>3444104.7650715336</v>
      </c>
      <c r="C100" s="211">
        <f ca="1">'Annual Summary'!C48</f>
        <v>5363619.0220795162</v>
      </c>
      <c r="D100" s="211">
        <f ca="1">'Annual Summary'!D48</f>
        <v>5954045.5459064264</v>
      </c>
      <c r="E100" s="211">
        <f ca="1">'Annual Summary'!E48</f>
        <v>6911625.6243969165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 ca="1">B100+B101</f>
        <v>3402571.4317382001</v>
      </c>
      <c r="C102" s="211">
        <f ca="1">C100+C101</f>
        <v>5301319.0220795162</v>
      </c>
      <c r="D102" s="211">
        <f ca="1">D100+D101</f>
        <v>5891745.5459064264</v>
      </c>
      <c r="E102" s="211">
        <f ca="1">E100+E101</f>
        <v>6849325.6243969165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 ca="1">B102-B99</f>
        <v>3343111.4337336225</v>
      </c>
      <c r="C103" s="200">
        <f ca="1">C102-C99</f>
        <v>5258457.7446130142</v>
      </c>
      <c r="D103" s="200">
        <f ca="1">D102-D99</f>
        <v>5865867.3330176976</v>
      </c>
      <c r="E103" s="200">
        <f ca="1">E102-E99</f>
        <v>6819341.8222929221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0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0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0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0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0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397755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491415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592230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1093935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1289685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1485060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2147541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2424528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2679486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3376227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3660162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3894612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4067787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4170606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4197402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4146441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4020108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4222488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4061556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3547032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3389391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3677613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3264600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3630108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3676113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3734565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3938139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4589958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4459140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5145987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5456391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6166941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6423336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6590868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6660939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6628869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6180102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6496329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6345600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6114504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5438307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5171064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4534929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4721739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4190844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4427067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3961002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4347516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4092561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4682844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4493976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5129856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5398977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5602041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5727156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5765268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5334108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5273190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5108706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4850157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4512030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4112652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3295551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2921964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2219661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1906701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1285878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1069536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491415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397755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0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0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0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0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0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0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0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488048.25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581708.25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682523.25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1274521.5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1470271.5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1665646.5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2436479.4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2713466.4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2968424.4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3773517.3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4057452.3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4291902.3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4465077.3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4567896.3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4594692.3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4543731.3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4417398.3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4710071.55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4639432.8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3944322.3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3786681.3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4273548.45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3679948.95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4135750.2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4290107.0999999996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4222148.55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4425722.55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5294245.3500000006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4946723.55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5723863.7999999998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6034267.7999999998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6853169.7000000002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7109564.7000000002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7277096.7000000002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7347167.7000000002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7405390.9500000002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6776037.4500000002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7200616.3499999996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7049887.3499999996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6927143.25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6034242.4500000002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5857292.7000000002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5040571.2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5426026.3499999996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4714544.8499999996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5149413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4466644.2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5033744.7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4598203.2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5405190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4999618.2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5725791.4500000002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5994912.4500000002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6197976.4500000002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6323091.4500000002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6469555.3500000006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5821691.5499999998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5760773.5499999998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5596289.5499999998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5337740.55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4999613.55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4708587.45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3674782.65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3391488.9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2508599.4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2285932.65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1484523.15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1376533.0499999998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581708.25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578341.5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</v>
      </c>
      <c r="AD98" s="60">
        <f>IFERROR((AD97-AD96)/(Model!AD20-IF(AND(Projects!$G$14="Yes",Model!AD$3&gt;=Projects!$C$14),Model!AD18+Model!AD19,0)),0)</f>
        <v>0</v>
      </c>
      <c r="AE98" s="60">
        <f>IFERROR((AE97-AE96)/(Model!AE20-IF(AND(Projects!$G$14="Yes",Model!AE$3&gt;=Projects!$C$14),Model!AE18+Model!AE19,0)),0)</f>
        <v>0</v>
      </c>
      <c r="AF98" s="60">
        <f>IFERROR((AF97-AF96)/(Model!AF20-IF(AND(Projects!$G$14="Yes",Model!AF$3&gt;=Projects!$C$14),Model!AF18+Model!AF19,0)),0)</f>
        <v>0</v>
      </c>
      <c r="AG98" s="60">
        <f>IFERROR((AG97-AG96)/(Model!AG20-IF(AND(Projects!$G$14="Yes",Model!AG$3&gt;=Projects!$C$14),Model!AG18+Model!AG19,0)),0)</f>
        <v>0</v>
      </c>
      <c r="AH98" s="60">
        <f>IFERROR((AH97-AH96)/(Model!AH20-IF(AND(Projects!$G$14="Yes",Model!AH$3&gt;=Projects!$C$14),Model!AH18+Model!AH19,0)),0)</f>
        <v>0</v>
      </c>
      <c r="AI98" s="60">
        <f>IFERROR((AI97-AI96)/(Model!AI20-IF(AND(Projects!$G$14="Yes",Model!AI$3&gt;=Projects!$C$14),Model!AI18+Model!AI19,0)),0)</f>
        <v>0</v>
      </c>
      <c r="AJ98" s="60">
        <f>IFERROR((AJ97-AJ96)/(Model!AJ20-IF(AND(Projects!$G$14="Yes",Model!AJ$3&gt;=Projects!$C$14),Model!AJ18+Model!AJ19,0)),0)</f>
        <v>0.10330180231894701</v>
      </c>
      <c r="AK98" s="60">
        <f>IFERROR((AK97-AK96)/(Model!AK20-IF(AND(Projects!$G$14="Yes",Model!AK$3&gt;=Projects!$C$14),Model!AK18+Model!AK19,0)),0)</f>
        <v>0.14004469299815842</v>
      </c>
      <c r="AL98" s="60">
        <f>IFERROR((AL97-AL96)/(Model!AL20-IF(AND(Projects!$G$14="Yes",Model!AL$3&gt;=Projects!$C$14),Model!AL18+Model!AL19,0)),0)</f>
        <v>9.9948618258849833E-2</v>
      </c>
      <c r="AM98" s="60">
        <f>IFERROR((AM97-AM96)/(Model!AM20-IF(AND(Projects!$G$14="Yes",Model!AM$3&gt;=Projects!$C$14),Model!AM18+Model!AM19,0)),0)</f>
        <v>0.31613784483277674</v>
      </c>
      <c r="AN98" s="60">
        <f>IFERROR((AN97-AN96)/(Model!AN20-IF(AND(Projects!$G$14="Yes",Model!AN$3&gt;=Projects!$C$14),Model!AN18+Model!AN19,0)),0)</f>
        <v>0.31613784483277674</v>
      </c>
      <c r="AO98" s="60">
        <f>IFERROR((AO97-AO96)/(Model!AO20-IF(AND(Projects!$G$14="Yes",Model!AO$3&gt;=Projects!$C$14),Model!AO18+Model!AO19,0)),0)</f>
        <v>0.2709043405905332</v>
      </c>
      <c r="AP98" s="60">
        <f>IFERROR((AP97-AP96)/(Model!AP20-IF(AND(Projects!$G$14="Yes",Model!AP$3&gt;=Projects!$C$14),Model!AP18+Model!AP19,0)),0)</f>
        <v>0.46665270022664307</v>
      </c>
      <c r="AQ98" s="60">
        <f>IFERROR((AQ97-AQ96)/(Model!AQ20-IF(AND(Projects!$G$14="Yes",Model!AQ$3&gt;=Projects!$C$14),Model!AQ18+Model!AQ19,0)),0)</f>
        <v>0.46665270022664307</v>
      </c>
      <c r="AR98" s="60">
        <f>IFERROR((AR97-AR96)/(Model!AR20-IF(AND(Projects!$G$14="Yes",Model!AR$3&gt;=Projects!$C$14),Model!AR18+Model!AR19,0)),0)</f>
        <v>0.46665270022664307</v>
      </c>
      <c r="AS98" s="60">
        <f>IFERROR((AS97-AS96)/(Model!AS20-IF(AND(Projects!$G$14="Yes",Model!AS$3&gt;=Projects!$C$14),Model!AS18+Model!AS19,0)),0)</f>
        <v>0.5460853811807711</v>
      </c>
      <c r="AT98" s="60">
        <f>IFERROR((AT97-AT96)/(Model!AT20-IF(AND(Projects!$G$14="Yes",Model!AT$3&gt;=Projects!$C$14),Model!AT18+Model!AT19,0)),0)</f>
        <v>0.5460853811807711</v>
      </c>
      <c r="AU98" s="60">
        <f>IFERROR((AU97-AU96)/(Model!AU20-IF(AND(Projects!$G$14="Yes",Model!AU$3&gt;=Projects!$C$14),Model!AU18+Model!AU19,0)),0)</f>
        <v>0.39728643429204669</v>
      </c>
      <c r="AV98" s="60">
        <f>IFERROR((AV97-AV96)/(Model!AV20-IF(AND(Projects!$G$14="Yes",Model!AV$3&gt;=Projects!$C$14),Model!AV18+Model!AV19,0)),0)</f>
        <v>0.71590295041423913</v>
      </c>
      <c r="AW98" s="60">
        <f>IFERROR((AW97-AW96)/(Model!AW20-IF(AND(Projects!$G$14="Yes",Model!AW$3&gt;=Projects!$C$14),Model!AW18+Model!AW19,0)),0)</f>
        <v>0.71590295041423913</v>
      </c>
      <c r="AX98" s="60">
        <f>IFERROR((AX97-AX96)/(Model!AX20-IF(AND(Projects!$G$14="Yes",Model!AX$3&gt;=Projects!$C$14),Model!AX18+Model!AX19,0)),0)</f>
        <v>0.7159029504142379</v>
      </c>
      <c r="AY98" s="60">
        <f>IFERROR((AY97-AY96)/(Model!AY20-IF(AND(Projects!$G$14="Yes",Model!AY$3&gt;=Projects!$C$14),Model!AY18+Model!AY19,0)),0)</f>
        <v>0.71590295041423913</v>
      </c>
      <c r="AZ98" s="60">
        <f>IFERROR((AZ97-AZ96)/(Model!AZ20-IF(AND(Projects!$G$14="Yes",Model!AZ$3&gt;=Projects!$C$14),Model!AZ18+Model!AZ19,0)),0)</f>
        <v>0.71590295041423913</v>
      </c>
      <c r="BA98" s="60">
        <f>IFERROR((BA97-BA96)/(Model!BA20-IF(AND(Projects!$G$14="Yes",Model!BA$3&gt;=Projects!$C$14),Model!BA18+Model!BA19,0)),0)</f>
        <v>0.75565857478275034</v>
      </c>
      <c r="BB98" s="60">
        <f>IFERROR((BB97-BB96)/(Model!BB20-IF(AND(Projects!$G$14="Yes",Model!BB$3&gt;=Projects!$C$14),Model!BB18+Model!BB19,0)),0)</f>
        <v>0.7856535283522097</v>
      </c>
      <c r="BC98" s="60">
        <f>IFERROR((BC97-BC96)/(Model!BC20-IF(AND(Projects!$G$14="Yes",Model!BC$3&gt;=Projects!$C$14),Model!BC18+Model!BC19,0)),0)</f>
        <v>0.71590295041423913</v>
      </c>
      <c r="BD98" s="60">
        <f>IFERROR((BD97-BD96)/(Model!BD20-IF(AND(Projects!$G$14="Yes",Model!BD$3&gt;=Projects!$C$14),Model!BD18+Model!BD19,0)),0)</f>
        <v>0.7159029504142379</v>
      </c>
      <c r="BE98" s="60">
        <f>IFERROR((BE97-BE96)/(Model!BE20-IF(AND(Projects!$G$14="Yes",Model!BE$3&gt;=Projects!$C$14),Model!BE18+Model!BE19,0)),0)</f>
        <v>0.79078998419849345</v>
      </c>
      <c r="BF98" s="60">
        <f>IFERROR((BF97-BF96)/(Model!BF20-IF(AND(Projects!$G$14="Yes",Model!BF$3&gt;=Projects!$C$14),Model!BF18+Model!BF19,0)),0)</f>
        <v>0.72485640986713407</v>
      </c>
      <c r="BG98" s="60">
        <f>IFERROR((BG97-BG96)/(Model!BG20-IF(AND(Projects!$G$14="Yes",Model!BG$3&gt;=Projects!$C$14),Model!BG18+Model!BG19,0)),0)</f>
        <v>0.76231086489658717</v>
      </c>
      <c r="BH98" s="60">
        <f>IFERROR((BH97-BH96)/(Model!BH20-IF(AND(Projects!$G$14="Yes",Model!BH$3&gt;=Projects!$C$14),Model!BH18+Model!BH19,0)),0)</f>
        <v>0.79568602791831122</v>
      </c>
      <c r="BI98" s="60">
        <f>IFERROR((BI97-BI96)/(Model!BI20-IF(AND(Projects!$G$14="Yes",Model!BI$3&gt;=Projects!$C$14),Model!BI18+Model!BI19,0)),0)</f>
        <v>0.54528600642386216</v>
      </c>
      <c r="BJ98" s="60">
        <f>IFERROR((BJ97-BJ96)/(Model!BJ20-IF(AND(Projects!$G$14="Yes",Model!BJ$3&gt;=Projects!$C$14),Model!BJ18+Model!BJ19,0)),0)</f>
        <v>1</v>
      </c>
      <c r="BK98" s="60">
        <f>IFERROR((BK97-BK96)/(Model!BK20-IF(AND(Projects!$G$14="Yes",Model!BK$3&gt;=Projects!$C$14),Model!BK18+Model!BK19,0)),0)</f>
        <v>1.0000000000000007</v>
      </c>
      <c r="BL98" s="60">
        <f>IFERROR((BL97-BL96)/(Model!BL20-IF(AND(Projects!$G$14="Yes",Model!BL$3&gt;=Projects!$C$14),Model!BL18+Model!BL19,0)),0)</f>
        <v>1</v>
      </c>
      <c r="BM98" s="60">
        <f>IFERROR((BM97-BM96)/(Model!BM20-IF(AND(Projects!$G$14="Yes",Model!BM$3&gt;=Projects!$C$14),Model!BM18+Model!BM19,0)),0)</f>
        <v>1</v>
      </c>
      <c r="BN98" s="60">
        <f>IFERROR((BN97-BN96)/(Model!BN20-IF(AND(Projects!$G$14="Yes",Model!BN$3&gt;=Projects!$C$14),Model!BN18+Model!BN19,0)),0)</f>
        <v>1</v>
      </c>
      <c r="BO98" s="60">
        <f>IFERROR((BO97-BO96)/(Model!BO20-IF(AND(Projects!$G$14="Yes",Model!BO$3&gt;=Projects!$C$14),Model!BO18+Model!BO19,0)),0)</f>
        <v>1</v>
      </c>
      <c r="BP98" s="60">
        <f>IFERROR((BP97-BP96)/(Model!BP20-IF(AND(Projects!$G$14="Yes",Model!BP$3&gt;=Projects!$C$14),Model!BP18+Model!BP19,0)),0)</f>
        <v>1</v>
      </c>
      <c r="BQ98" s="60">
        <f>IFERROR((BQ97-BQ96)/(Model!BQ20-IF(AND(Projects!$G$14="Yes",Model!BQ$3&gt;=Projects!$C$14),Model!BQ18+Model!BQ19,0)),0)</f>
        <v>1</v>
      </c>
      <c r="BR98" s="60">
        <f>IFERROR((BR97-BR96)/(Model!BR20-IF(AND(Projects!$G$14="Yes",Model!BR$3&gt;=Projects!$C$14),Model!BR18+Model!BR19,0)),0)</f>
        <v>1</v>
      </c>
      <c r="BS98" s="60">
        <f>IFERROR((BS97-BS96)/(Model!BS20-IF(AND(Projects!$G$14="Yes",Model!BS$3&gt;=Projects!$C$14),Model!BS18+Model!BS19,0)),0)</f>
        <v>1</v>
      </c>
      <c r="BT98" s="60">
        <f>IFERROR((BT97-BT96)/(Model!BT20-IF(AND(Projects!$G$14="Yes",Model!BT$3&gt;=Projects!$C$14),Model!BT18+Model!BT19,0)),0)</f>
        <v>1</v>
      </c>
      <c r="BU98" s="60">
        <f>IFERROR((BU97-BU96)/(Model!BU20-IF(AND(Projects!$G$14="Yes",Model!BU$3&gt;=Projects!$C$14),Model!BU18+Model!BU19,0)),0)</f>
        <v>1</v>
      </c>
      <c r="BV98" s="60">
        <f>IFERROR((BV97-BV96)/(Model!BV20-IF(AND(Projects!$G$14="Yes",Model!BV$3&gt;=Projects!$C$14),Model!BV18+Model!BV19,0)),0)</f>
        <v>1</v>
      </c>
      <c r="BW98" s="60">
        <f>IFERROR((BW97-BW96)/(Model!BW20-IF(AND(Projects!$G$14="Yes",Model!BW$3&gt;=Projects!$C$14),Model!BW18+Model!BW19,0)),0)</f>
        <v>1</v>
      </c>
      <c r="BX98" s="60">
        <f>IFERROR((BX97-BX96)/(Model!BX20-IF(AND(Projects!$G$14="Yes",Model!BX$3&gt;=Projects!$C$14),Model!BX18+Model!BX19,0)),0)</f>
        <v>1</v>
      </c>
      <c r="BY98" s="60">
        <f>IFERROR((BY97-BY96)/(Model!BY20-IF(AND(Projects!$G$14="Yes",Model!BY$3&gt;=Projects!$C$14),Model!BY18+Model!BY19,0)),0)</f>
        <v>1</v>
      </c>
      <c r="BZ98" s="60">
        <f>IFERROR((BZ97-BZ96)/(Model!BZ20-IF(AND(Projects!$G$14="Yes",Model!BZ$3&gt;=Projects!$C$14),Model!BZ18+Model!BZ19,0)),0)</f>
        <v>1</v>
      </c>
      <c r="CA98" s="60">
        <f>IFERROR((CA97-CA96)/(Model!CA20-IF(AND(Projects!$G$14="Yes",Model!CA$3&gt;=Projects!$C$14),Model!CA18+Model!CA19,0)),0)</f>
        <v>0.99999999999999933</v>
      </c>
      <c r="CB98" s="60">
        <f>IFERROR((CB97-CB96)/(Model!CB20-IF(AND(Projects!$G$14="Yes",Model!CB$3&gt;=Projects!$C$14),Model!CB18+Model!CB19,0)),0)</f>
        <v>0.99999999999999911</v>
      </c>
      <c r="CC98" s="60">
        <f>IFERROR((CC97-CC96)/(Model!CC20-IF(AND(Projects!$G$14="Yes",Model!CC$3&gt;=Projects!$C$14),Model!CC18+Model!CC19,0)),0)</f>
        <v>1</v>
      </c>
      <c r="CD98" s="60">
        <f>IFERROR((CD97-CD96)/(Model!CD20-IF(AND(Projects!$G$14="Yes",Model!CD$3&gt;=Projects!$C$14),Model!CD18+Model!CD19,0)),0)</f>
        <v>1</v>
      </c>
      <c r="CE98" s="60">
        <f>IFERROR((CE97-CE96)/(Model!CE20-IF(AND(Projects!$G$14="Yes",Model!CE$3&gt;=Projects!$C$14),Model!CE18+Model!CE19,0)),0)</f>
        <v>1</v>
      </c>
      <c r="CF98" s="60">
        <f>IFERROR((CF97-CF96)/(Model!CF20-IF(AND(Projects!$G$14="Yes",Model!CF$3&gt;=Projects!$C$14),Model!CF18+Model!CF19,0)),0)</f>
        <v>1</v>
      </c>
      <c r="CG98" s="60">
        <f>IFERROR((CG97-CG96)/(Model!CG20-IF(AND(Projects!$G$14="Yes",Model!CG$3&gt;=Projects!$C$14),Model!CG18+Model!CG19,0)),0)</f>
        <v>1</v>
      </c>
      <c r="CH98" s="60">
        <f>IFERROR((CH97-CH96)/(Model!CH20-IF(AND(Projects!$G$14="Yes",Model!CH$3&gt;=Projects!$C$14),Model!CH18+Model!CH19,0)),0)</f>
        <v>1</v>
      </c>
      <c r="CI98" s="60">
        <f>IFERROR((CI97-CI96)/(Model!CI20-IF(AND(Projects!$G$14="Yes",Model!CI$3&gt;=Projects!$C$14),Model!CI18+Model!CI19,0)),0)</f>
        <v>1</v>
      </c>
      <c r="CJ98" s="60">
        <f>IFERROR((CJ97-CJ96)/(Model!CJ20-IF(AND(Projects!$G$14="Yes",Model!CJ$3&gt;=Projects!$C$14),Model!CJ18+Model!CJ19,0)),0)</f>
        <v>1</v>
      </c>
      <c r="CK98" s="60">
        <f>IFERROR((CK97-CK96)/(Model!CK20-IF(AND(Projects!$G$14="Yes",Model!CK$3&gt;=Projects!$C$14),Model!CK18+Model!CK19,0)),0)</f>
        <v>1</v>
      </c>
      <c r="CL98" s="60">
        <f>IFERROR((CL97-CL96)/(Model!CL20-IF(AND(Projects!$G$14="Yes",Model!CL$3&gt;=Projects!$C$14),Model!CL18+Model!CL19,0)),0)</f>
        <v>1</v>
      </c>
      <c r="CM98" s="60">
        <f>IFERROR((CM97-CM96)/(Model!CM20-IF(AND(Projects!$G$14="Yes",Model!CM$3&gt;=Projects!$C$14),Model!CM18+Model!CM19,0)),0)</f>
        <v>1.0000000000000013</v>
      </c>
      <c r="CN98" s="60">
        <f>IFERROR((CN97-CN96)/(Model!CN20-IF(AND(Projects!$G$14="Yes",Model!CN$3&gt;=Projects!$C$14),Model!CN18+Model!CN19,0)),0)</f>
        <v>1</v>
      </c>
      <c r="CO98" s="60">
        <f>IFERROR((CO97-CO96)/(Model!CO20-IF(AND(Projects!$G$14="Yes",Model!CO$3&gt;=Projects!$C$14),Model!CO18+Model!CO19,0)),0)</f>
        <v>1</v>
      </c>
      <c r="CP98" s="60">
        <f>IFERROR((CP97-CP96)/(Model!CP20-IF(AND(Projects!$G$14="Yes",Model!CP$3&gt;=Projects!$C$14),Model!CP18+Model!CP19,0)),0)</f>
        <v>1</v>
      </c>
      <c r="CQ98" s="60">
        <f>IFERROR((CQ97-CQ96)/(Model!CQ20-IF(AND(Projects!$G$14="Yes",Model!CQ$3&gt;=Projects!$C$14),Model!CQ18+Model!CQ19,0)),0)</f>
        <v>1</v>
      </c>
      <c r="CR98" s="60">
        <f>IFERROR((CR97-CR96)/(Model!CR20-IF(AND(Projects!$G$14="Yes",Model!CR$3&gt;=Projects!$C$14),Model!CR18+Model!CR19,0)),0)</f>
        <v>1</v>
      </c>
      <c r="CS98" s="60">
        <f>IFERROR((CS97-CS96)/(Model!CS20-IF(AND(Projects!$G$14="Yes",Model!CS$3&gt;=Projects!$C$14),Model!CS18+Model!CS19,0)),0)</f>
        <v>1</v>
      </c>
      <c r="CT98" s="60">
        <f>IFERROR((CT97-CT96)/(Model!CT20-IF(AND(Projects!$G$14="Yes",Model!CT$3&gt;=Projects!$C$14),Model!CT18+Model!CT19,0)),0)</f>
        <v>1</v>
      </c>
      <c r="CU98" s="60">
        <f>IFERROR((CU97-CU96)/(Model!CU20-IF(AND(Projects!$G$14="Yes",Model!CU$3&gt;=Projects!$C$14),Model!CU18+Model!CU19,0)),0)</f>
        <v>1</v>
      </c>
      <c r="CV98" s="60">
        <f>IFERROR((CV97-CV96)/(Model!CV20-IF(AND(Projects!$G$14="Yes",Model!CV$3&gt;=Projects!$C$14),Model!CV18+Model!CV19,0)),0)</f>
        <v>1</v>
      </c>
      <c r="CW98" s="60">
        <f>IFERROR((CW97-CW96)/(Model!CW20-IF(AND(Projects!$G$14="Yes",Model!CW$3&gt;=Projects!$C$14),Model!CW18+Model!CW19,0)),0)</f>
        <v>1</v>
      </c>
      <c r="CX98" s="60">
        <f>IFERROR((CX97-CX96)/(Model!CX20-IF(AND(Projects!$G$14="Yes",Model!CX$3&gt;=Projects!$C$14),Model!CX18+Model!CX19,0)),0)</f>
        <v>1</v>
      </c>
      <c r="CY98" s="60">
        <f>IFERROR((CY97-CY96)/(Model!CY20-IF(AND(Projects!$G$14="Yes",Model!CY$3&gt;=Projects!$C$14),Model!CY18+Model!CY19,0)),0)</f>
        <v>0.99999999999999922</v>
      </c>
      <c r="CZ98" s="60">
        <f>IFERROR((CZ97-CZ96)/(Model!CZ20-IF(AND(Projects!$G$14="Yes",Model!CZ$3&gt;=Projects!$C$14),Model!CZ18+Model!CZ19,0)),0)</f>
        <v>1</v>
      </c>
      <c r="DA98" s="60">
        <f>IFERROR((DA97-DA96)/(Model!DA20-IF(AND(Projects!$G$14="Yes",Model!DA$3&gt;=Projects!$C$14),Model!DA18+Model!DA19,0)),0)</f>
        <v>1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37194.756167616899</v>
      </c>
      <c r="AD99" s="59">
        <f>Model!AD20+SUM(Model!AD23:'Model'!AD53)+Model!AD55-IF(AND(Projects!$G$14="Yes",Model!AD$3&gt;=Projects!$C$14),Model!AD18+Model!AD19,0)</f>
        <v>110433.44672021686</v>
      </c>
      <c r="AE99" s="59">
        <f>Model!AE20+SUM(Model!AE23:'Model'!AE53)+Model!AE55-IF(AND(Projects!$G$14="Yes",Model!AE$3&gt;=Projects!$C$14),Model!AE18+Model!AE19,0)</f>
        <v>-53608.584964982736</v>
      </c>
      <c r="AF99" s="59">
        <f>Model!AF20+SUM(Model!AF23:'Model'!AF53)+Model!AF55-IF(AND(Projects!$G$14="Yes",Model!AF$3&gt;=Projects!$C$14),Model!AF18+Model!AF19,0)</f>
        <v>104051.05590356374</v>
      </c>
      <c r="AG99" s="59">
        <f>Model!AG20+SUM(Model!AG23:'Model'!AG53)+Model!AG55-IF(AND(Projects!$G$14="Yes",Model!AG$3&gt;=Projects!$C$14),Model!AG18+Model!AG19,0)</f>
        <v>104051.05590356371</v>
      </c>
      <c r="AH99" s="59">
        <f>Model!AH20+SUM(Model!AH23:'Model'!AH53)+Model!AH55-IF(AND(Projects!$G$14="Yes",Model!AH$3&gt;=Projects!$C$14),Model!AH18+Model!AH19,0)</f>
        <v>104051.05590356371</v>
      </c>
      <c r="AI99" s="59">
        <f>Model!AI20+SUM(Model!AI23:'Model'!AI53)+Model!AI55-IF(AND(Projects!$G$14="Yes",Model!AI$3&gt;=Projects!$C$14),Model!AI18+Model!AI19,0)</f>
        <v>104051.05590356418</v>
      </c>
      <c r="AJ99" s="59">
        <f>Model!AJ20+SUM(Model!AJ23:'Model'!AJ53)+Model!AJ55-IF(AND(Projects!$G$14="Yes",Model!AJ$3&gt;=Projects!$C$14),Model!AJ18+Model!AJ19,0)</f>
        <v>322340.43547131395</v>
      </c>
      <c r="AK99" s="59">
        <f>Model!AK20+SUM(Model!AK23:'Model'!AK53)+Model!AK55-IF(AND(Projects!$G$14="Yes",Model!AK$3&gt;=Projects!$C$14),Model!AK18+Model!AK19,0)</f>
        <v>93014.036662428611</v>
      </c>
      <c r="AL99" s="59">
        <f>Model!AL20+SUM(Model!AL23:'Model'!AL53)+Model!AL55-IF(AND(Projects!$G$14="Yes",Model!AL$3&gt;=Projects!$C$14),Model!AL18+Model!AL19,0)</f>
        <v>351664.75782082876</v>
      </c>
      <c r="AM99" s="59">
        <f>Model!AM20+SUM(Model!AM23:'Model'!AM53)+Model!AM55-IF(AND(Projects!$G$14="Yes",Model!AM$3&gt;=Projects!$C$14),Model!AM18+Model!AM19,0)</f>
        <v>19495.16326210877</v>
      </c>
      <c r="AN99" s="59">
        <f>Model!AN20+SUM(Model!AN23:'Model'!AN53)+Model!AN55-IF(AND(Projects!$G$14="Yes",Model!AN$3&gt;=Projects!$C$14),Model!AN18+Model!AN19,0)</f>
        <v>19495.16326210877</v>
      </c>
      <c r="AO99" s="59">
        <f>Model!AO20+SUM(Model!AO23:'Model'!AO53)+Model!AO55-IF(AND(Projects!$G$14="Yes",Model!AO$3&gt;=Projects!$C$14),Model!AO18+Model!AO19,0)</f>
        <v>114874.22872475811</v>
      </c>
      <c r="AP99" s="59">
        <f>Model!AP20+SUM(Model!AP23:'Model'!AP53)+Model!AP55-IF(AND(Projects!$G$14="Yes",Model!AP$3&gt;=Projects!$C$14),Model!AP18+Model!AP19,0)</f>
        <v>58482.350006630113</v>
      </c>
      <c r="AQ99" s="59">
        <f>Model!AQ20+SUM(Model!AQ23:'Model'!AQ53)+Model!AQ55-IF(AND(Projects!$G$14="Yes",Model!AQ$3&gt;=Projects!$C$14),Model!AQ18+Model!AQ19,0)</f>
        <v>58482.350006630113</v>
      </c>
      <c r="AR99" s="59">
        <f>Model!AR20+SUM(Model!AR23:'Model'!AR53)+Model!AR55-IF(AND(Projects!$G$14="Yes",Model!AR$3&gt;=Projects!$C$14),Model!AR18+Model!AR19,0)</f>
        <v>58482.350006630113</v>
      </c>
      <c r="AS99" s="59">
        <f>Model!AS20+SUM(Model!AS23:'Model'!AS53)+Model!AS55-IF(AND(Projects!$G$14="Yes",Model!AS$3&gt;=Projects!$C$14),Model!AS18+Model!AS19,0)</f>
        <v>166834.25000662956</v>
      </c>
      <c r="AT99" s="59">
        <f>Model!AT20+SUM(Model!AT23:'Model'!AT53)+Model!AT55-IF(AND(Projects!$G$14="Yes",Model!AT$3&gt;=Projects!$C$14),Model!AT18+Model!AT19,0)</f>
        <v>166834.25000662956</v>
      </c>
      <c r="AU99" s="59">
        <f>Model!AU20+SUM(Model!AU23:'Model'!AU53)+Model!AU55-IF(AND(Projects!$G$14="Yes",Model!AU$3&gt;=Projects!$C$14),Model!AU18+Model!AU19,0)</f>
        <v>439319.83536012977</v>
      </c>
      <c r="AV99" s="59">
        <f>Model!AV20+SUM(Model!AV23:'Model'!AV53)+Model!AV55-IF(AND(Projects!$G$14="Yes",Model!AV$3&gt;=Projects!$C$14),Model!AV18+Model!AV19,0)</f>
        <v>-5739.9540505870882</v>
      </c>
      <c r="AW99" s="59">
        <f>Model!AW20+SUM(Model!AW23:'Model'!AW53)+Model!AW55-IF(AND(Projects!$G$14="Yes",Model!AW$3&gt;=Projects!$C$14),Model!AW18+Model!AW19,0)</f>
        <v>-5739.9540505870882</v>
      </c>
      <c r="AX99" s="59">
        <f>Model!AX20+SUM(Model!AX23:'Model'!AX53)+Model!AX55-IF(AND(Projects!$G$14="Yes",Model!AX$3&gt;=Projects!$C$14),Model!AX18+Model!AX19,0)</f>
        <v>-5739.9540505861569</v>
      </c>
      <c r="AY99" s="59">
        <f>Model!AY20+SUM(Model!AY23:'Model'!AY53)+Model!AY55-IF(AND(Projects!$G$14="Yes",Model!AY$3&gt;=Projects!$C$14),Model!AY18+Model!AY19,0)</f>
        <v>-5739.9540505870882</v>
      </c>
      <c r="AZ99" s="59">
        <f>Model!AZ20+SUM(Model!AZ23:'Model'!AZ53)+Model!AZ55-IF(AND(Projects!$G$14="Yes",Model!AZ$3&gt;=Projects!$C$14),Model!AZ18+Model!AZ19,0)</f>
        <v>-5739.9540505870882</v>
      </c>
      <c r="BA99" s="59">
        <f>Model!BA20+SUM(Model!BA23:'Model'!BA53)+Model!BA55-IF(AND(Projects!$G$14="Yes",Model!BA$3&gt;=Projects!$C$14),Model!BA18+Model!BA19,0)</f>
        <v>84553.295949412917</v>
      </c>
      <c r="BB99" s="59">
        <f>Model!BB20+SUM(Model!BB23:'Model'!BB53)+Model!BB55-IF(AND(Projects!$G$14="Yes",Model!BB$3&gt;=Projects!$C$14),Model!BB18+Model!BB19,0)</f>
        <v>165709.41471769716</v>
      </c>
      <c r="BC99" s="59">
        <f>Model!BC20+SUM(Model!BC23:'Model'!BC53)+Model!BC55-IF(AND(Projects!$G$14="Yes",Model!BC$3&gt;=Projects!$C$14),Model!BC18+Model!BC19,0)</f>
        <v>-14877.08528230284</v>
      </c>
      <c r="BD99" s="59">
        <f>Model!BD20+SUM(Model!BD23:'Model'!BD53)+Model!BD55-IF(AND(Projects!$G$14="Yes",Model!BD$3&gt;=Projects!$C$14),Model!BD18+Model!BD19,0)</f>
        <v>-14877.085282301909</v>
      </c>
      <c r="BE99" s="59">
        <f>Model!BE20+SUM(Model!BE23:'Model'!BE53)+Model!BE55-IF(AND(Projects!$G$14="Yes",Model!BE$3&gt;=Projects!$C$14),Model!BE18+Model!BE19,0)</f>
        <v>183768.06471769753</v>
      </c>
      <c r="BF99" s="59">
        <f>Model!BF20+SUM(Model!BF23:'Model'!BF53)+Model!BF55-IF(AND(Projects!$G$14="Yes",Model!BF$3&gt;=Projects!$C$14),Model!BF18+Model!BF19,0)</f>
        <v>3181.5647176975317</v>
      </c>
      <c r="BG99" s="59">
        <f>Model!BG20+SUM(Model!BG23:'Model'!BG53)+Model!BG55-IF(AND(Projects!$G$14="Yes",Model!BG$3&gt;=Projects!$C$14),Model!BG18+Model!BG19,0)</f>
        <v>93474.814717697533</v>
      </c>
      <c r="BH99" s="59">
        <f>Model!BH20+SUM(Model!BH23:'Model'!BH53)+Model!BH55-IF(AND(Projects!$G$14="Yes",Model!BH$3&gt;=Projects!$C$14),Model!BH18+Model!BH19,0)</f>
        <v>201826.71471769744</v>
      </c>
      <c r="BI99" s="59">
        <f>Model!BI20+SUM(Model!BI23:'Model'!BI53)+Model!BI55-IF(AND(Projects!$G$14="Yes",Model!BI$3&gt;=Projects!$C$14),Model!BI18+Model!BI19,0)</f>
        <v>324352.43977329746</v>
      </c>
      <c r="BJ99" s="59">
        <f>Model!BJ20+SUM(Model!BJ23:'Model'!BJ53)+Model!BJ55-IF(AND(Projects!$G$14="Yes",Model!BJ$3&gt;=Projects!$C$14),Model!BJ18+Model!BJ19,0)</f>
        <v>-82243.476150849281</v>
      </c>
      <c r="BK99" s="59">
        <f>Model!BK20+SUM(Model!BK23:'Model'!BK53)+Model!BK55-IF(AND(Projects!$G$14="Yes",Model!BK$3&gt;=Projects!$C$14),Model!BK18+Model!BK19,0)</f>
        <v>134460.323849151</v>
      </c>
      <c r="BL99" s="59">
        <f>Model!BL20+SUM(Model!BL23:'Model'!BL53)+Model!BL55-IF(AND(Projects!$G$14="Yes",Model!BL$3&gt;=Projects!$C$14),Model!BL18+Model!BL19,0)</f>
        <v>-82243.476150849281</v>
      </c>
      <c r="BM99" s="59">
        <f>Model!BM20+SUM(Model!BM23:'Model'!BM53)+Model!BM55-IF(AND(Projects!$G$14="Yes",Model!BM$3&gt;=Projects!$C$14),Model!BM18+Model!BM19,0)</f>
        <v>8049.773849150718</v>
      </c>
      <c r="BN99" s="59">
        <f>Model!BN20+SUM(Model!BN23:'Model'!BN53)+Model!BN55-IF(AND(Projects!$G$14="Yes",Model!BN$3&gt;=Projects!$C$14),Model!BN18+Model!BN19,0)</f>
        <v>-1270.1000071998178</v>
      </c>
      <c r="BO99" s="59">
        <f>Model!BO20+SUM(Model!BO23:'Model'!BO53)+Model!BO55-IF(AND(Projects!$G$14="Yes",Model!BO$3&gt;=Projects!$C$14),Model!BO18+Model!BO19,0)</f>
        <v>107081.79999280056</v>
      </c>
      <c r="BP99" s="59">
        <f>Model!BP20+SUM(Model!BP23:'Model'!BP53)+Model!BP55-IF(AND(Projects!$G$14="Yes",Model!BP$3&gt;=Projects!$C$14),Model!BP18+Model!BP19,0)</f>
        <v>107081.79999280056</v>
      </c>
      <c r="BQ99" s="59">
        <f>Model!BQ20+SUM(Model!BQ23:'Model'!BQ53)+Model!BQ55-IF(AND(Projects!$G$14="Yes",Model!BQ$3&gt;=Projects!$C$14),Model!BQ18+Model!BQ19,0)</f>
        <v>107081.79999280056</v>
      </c>
      <c r="BR99" s="59">
        <f>Model!BR20+SUM(Model!BR23:'Model'!BR53)+Model!BR55-IF(AND(Projects!$G$14="Yes",Model!BR$3&gt;=Projects!$C$14),Model!BR18+Model!BR19,0)</f>
        <v>107081.79999280056</v>
      </c>
      <c r="BS99" s="59">
        <f>Model!BS20+SUM(Model!BS23:'Model'!BS53)+Model!BS55-IF(AND(Projects!$G$14="Yes",Model!BS$3&gt;=Projects!$C$14),Model!BS18+Model!BS19,0)</f>
        <v>197375.04999280054</v>
      </c>
      <c r="BT99" s="59">
        <f>Model!BT20+SUM(Model!BT23:'Model'!BT53)+Model!BT55-IF(AND(Projects!$G$14="Yes",Model!BT$3&gt;=Projects!$C$14),Model!BT18+Model!BT19,0)</f>
        <v>16788.549992800556</v>
      </c>
      <c r="BU99" s="59">
        <f>Model!BU20+SUM(Model!BU23:'Model'!BU53)+Model!BU55-IF(AND(Projects!$G$14="Yes",Model!BU$3&gt;=Projects!$C$14),Model!BU18+Model!BU19,0)</f>
        <v>125140.4499928</v>
      </c>
      <c r="BV99" s="59">
        <f>Model!BV20+SUM(Model!BV23:'Model'!BV53)+Model!BV55-IF(AND(Projects!$G$14="Yes",Model!BV$3&gt;=Projects!$C$14),Model!BV18+Model!BV19,0)</f>
        <v>125140.4499928</v>
      </c>
      <c r="BW99" s="59">
        <f>Model!BW20+SUM(Model!BW23:'Model'!BW53)+Model!BW55-IF(AND(Projects!$G$14="Yes",Model!BW$3&gt;=Projects!$C$14),Model!BW18+Model!BW19,0)</f>
        <v>233492.34999280036</v>
      </c>
      <c r="BX99" s="59">
        <f>Model!BX20+SUM(Model!BX23:'Model'!BX53)+Model!BX55-IF(AND(Projects!$G$14="Yes",Model!BX$3&gt;=Projects!$C$14),Model!BX18+Model!BX19,0)</f>
        <v>16788.549992800556</v>
      </c>
      <c r="BY99" s="59">
        <f>Model!BY20+SUM(Model!BY23:'Model'!BY53)+Model!BY55-IF(AND(Projects!$G$14="Yes",Model!BY$3&gt;=Projects!$C$14),Model!BY18+Model!BY19,0)</f>
        <v>107081.79999280056</v>
      </c>
      <c r="BZ99" s="59">
        <f>Model!BZ20+SUM(Model!BZ23:'Model'!BZ53)+Model!BZ55-IF(AND(Projects!$G$14="Yes",Model!BZ$3&gt;=Projects!$C$14),Model!BZ18+Model!BZ19,0)</f>
        <v>-83010.971340676449</v>
      </c>
      <c r="CA99" s="59">
        <f>Model!CA20+SUM(Model!CA23:'Model'!CA53)+Model!CA55-IF(AND(Projects!$G$14="Yes",Model!CA$3&gt;=Projects!$C$14),Model!CA18+Model!CA19,0)</f>
        <v>115634.17865932346</v>
      </c>
      <c r="CB99" s="59">
        <f>Model!CB20+SUM(Model!CB23:'Model'!CB53)+Model!CB55-IF(AND(Projects!$G$14="Yes",Model!CB$3&gt;=Projects!$C$14),Model!CB18+Model!CB19,0)</f>
        <v>-64952.321340676543</v>
      </c>
      <c r="CC99" s="59">
        <f>Model!CC20+SUM(Model!CC23:'Model'!CC53)+Model!CC55-IF(AND(Projects!$G$14="Yes",Model!CC$3&gt;=Projects!$C$14),Model!CC18+Model!CC19,0)</f>
        <v>133692.82865932336</v>
      </c>
      <c r="CD99" s="59">
        <f>Model!CD20+SUM(Model!CD23:'Model'!CD53)+Model!CD55-IF(AND(Projects!$G$14="Yes",Model!CD$3&gt;=Projects!$C$14),Model!CD18+Model!CD19,0)</f>
        <v>-83010.971340676449</v>
      </c>
      <c r="CE99" s="59">
        <f>Model!CE20+SUM(Model!CE23:'Model'!CE53)+Model!CE55-IF(AND(Projects!$G$14="Yes",Model!CE$3&gt;=Projects!$C$14),Model!CE18+Model!CE19,0)</f>
        <v>97575.528659323551</v>
      </c>
      <c r="CF99" s="59">
        <f>Model!CF20+SUM(Model!CF23:'Model'!CF53)+Model!CF55-IF(AND(Projects!$G$14="Yes",Model!CF$3&gt;=Projects!$C$14),Model!CF18+Model!CF19,0)</f>
        <v>-83010.971340676449</v>
      </c>
      <c r="CG99" s="59">
        <f>Model!CG20+SUM(Model!CG23:'Model'!CG53)+Model!CG55-IF(AND(Projects!$G$14="Yes",Model!CG$3&gt;=Projects!$C$14),Model!CG18+Model!CG19,0)</f>
        <v>133692.82865932336</v>
      </c>
      <c r="CH99" s="59">
        <f>Model!CH20+SUM(Model!CH23:'Model'!CH53)+Model!CH55-IF(AND(Projects!$G$14="Yes",Model!CH$3&gt;=Projects!$C$14),Model!CH18+Model!CH19,0)</f>
        <v>-83010.971340676449</v>
      </c>
      <c r="CI99" s="59">
        <f>Model!CI20+SUM(Model!CI23:'Model'!CI53)+Model!CI55-IF(AND(Projects!$G$14="Yes",Model!CI$3&gt;=Projects!$C$14),Model!CI18+Model!CI19,0)</f>
        <v>7282.2786593235487</v>
      </c>
      <c r="CJ99" s="59">
        <f>Model!CJ20+SUM(Model!CJ23:'Model'!CJ53)+Model!CJ55-IF(AND(Projects!$G$14="Yes",Model!CJ$3&gt;=Projects!$C$14),Model!CJ18+Model!CJ19,0)</f>
        <v>7282.2786593235487</v>
      </c>
      <c r="CK99" s="59">
        <f>Model!CK20+SUM(Model!CK23:'Model'!CK53)+Model!CK55-IF(AND(Projects!$G$14="Yes",Model!CK$3&gt;=Projects!$C$14),Model!CK18+Model!CK19,0)</f>
        <v>7282.2786593235487</v>
      </c>
      <c r="CL99" s="59">
        <f>Model!CL20+SUM(Model!CL23:'Model'!CL53)+Model!CL55-IF(AND(Projects!$G$14="Yes",Model!CL$3&gt;=Projects!$C$14),Model!CL18+Model!CL19,0)</f>
        <v>-2414.1181008238864</v>
      </c>
      <c r="CM99" s="59">
        <f>Model!CM20+SUM(Model!CM23:'Model'!CM53)+Model!CM55-IF(AND(Projects!$G$14="Yes",Model!CM$3&gt;=Projects!$C$14),Model!CM18+Model!CM19,0)</f>
        <v>105937.78189917555</v>
      </c>
      <c r="CN99" s="59">
        <f>Model!CN20+SUM(Model!CN23:'Model'!CN53)+Model!CN55-IF(AND(Projects!$G$14="Yes",Model!CN$3&gt;=Projects!$C$14),Model!CN18+Model!CN19,0)</f>
        <v>-110766.01810082427</v>
      </c>
      <c r="CO99" s="59">
        <f>Model!CO20+SUM(Model!CO23:'Model'!CO53)+Model!CO55-IF(AND(Projects!$G$14="Yes",Model!CO$3&gt;=Projects!$C$14),Model!CO18+Model!CO19,0)</f>
        <v>-110766.01810082427</v>
      </c>
      <c r="CP99" s="59">
        <f>Model!CP20+SUM(Model!CP23:'Model'!CP53)+Model!CP55-IF(AND(Projects!$G$14="Yes",Model!CP$3&gt;=Projects!$C$14),Model!CP18+Model!CP19,0)</f>
        <v>-110766.01810082427</v>
      </c>
      <c r="CQ99" s="59">
        <f>Model!CQ20+SUM(Model!CQ23:'Model'!CQ53)+Model!CQ55-IF(AND(Projects!$G$14="Yes",Model!CQ$3&gt;=Projects!$C$14),Model!CQ18+Model!CQ19,0)</f>
        <v>-110766.01810082427</v>
      </c>
      <c r="CR99" s="59">
        <f>Model!CR20+SUM(Model!CR23:'Model'!CR53)+Model!CR55-IF(AND(Projects!$G$14="Yes",Model!CR$3&gt;=Projects!$C$14),Model!CR18+Model!CR19,0)</f>
        <v>-110766.01810082427</v>
      </c>
      <c r="CS99" s="59">
        <f>Model!CS20+SUM(Model!CS23:'Model'!CS53)+Model!CS55-IF(AND(Projects!$G$14="Yes",Model!CS$3&gt;=Projects!$C$14),Model!CS18+Model!CS19,0)</f>
        <v>-2414.1181008238864</v>
      </c>
      <c r="CT99" s="59">
        <f>Model!CT20+SUM(Model!CT23:'Model'!CT53)+Model!CT55-IF(AND(Projects!$G$14="Yes",Model!CT$3&gt;=Projects!$C$14),Model!CT18+Model!CT19,0)</f>
        <v>-219117.91810082417</v>
      </c>
      <c r="CU99" s="59">
        <f>Model!CU20+SUM(Model!CU23:'Model'!CU53)+Model!CU55-IF(AND(Projects!$G$14="Yes",Model!CU$3&gt;=Projects!$C$14),Model!CU18+Model!CU19,0)</f>
        <v>-71604.566733473621</v>
      </c>
      <c r="CV99" s="59">
        <f>Model!CV20+SUM(Model!CV23:'Model'!CV53)+Model!CV55-IF(AND(Projects!$G$14="Yes",Model!CV$3&gt;=Projects!$C$14),Model!CV18+Model!CV19,0)</f>
        <v>-252191.06673347362</v>
      </c>
      <c r="CW99" s="59">
        <f>Model!CW20+SUM(Model!CW23:'Model'!CW53)+Model!CW55-IF(AND(Projects!$G$14="Yes",Model!CW$3&gt;=Projects!$C$14),Model!CW18+Model!CW19,0)</f>
        <v>-161897.81673347362</v>
      </c>
      <c r="CX99" s="59">
        <f>Model!CX20+SUM(Model!CX23:'Model'!CX53)+Model!CX55-IF(AND(Projects!$G$14="Yes",Model!CX$3&gt;=Projects!$C$14),Model!CX18+Model!CX19,0)</f>
        <v>-351230.2394014764</v>
      </c>
      <c r="CY99" s="59">
        <f>Model!CY20+SUM(Model!CY23:'Model'!CY53)+Model!CY55-IF(AND(Projects!$G$14="Yes",Model!CY$3&gt;=Projects!$C$14),Model!CY18+Model!CY19,0)</f>
        <v>-242878.33940147626</v>
      </c>
      <c r="CZ99" s="59">
        <f>Model!CZ20+SUM(Model!CZ23:'Model'!CZ53)+Model!CZ55-IF(AND(Projects!$G$14="Yes",Model!CZ$3&gt;=Projects!$C$14),Model!CZ18+Model!CZ19,0)</f>
        <v>-459582.13940147631</v>
      </c>
      <c r="DA99" s="59">
        <f>Model!DA20+SUM(Model!DA23:'Model'!DA53)+Model!DA55-IF(AND(Projects!$G$14="Yes",Model!DA$3&gt;=Projects!$C$14),Model!DA18+Model!DA19,0)</f>
        <v>-369288.88940147631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0</v>
      </c>
      <c r="AD100" s="61">
        <f t="shared" si="26"/>
        <v>0</v>
      </c>
      <c r="AE100" s="61">
        <f t="shared" si="26"/>
        <v>0</v>
      </c>
      <c r="AF100" s="61">
        <f t="shared" si="26"/>
        <v>0</v>
      </c>
      <c r="AG100" s="61">
        <f t="shared" si="26"/>
        <v>0</v>
      </c>
      <c r="AH100" s="61">
        <f t="shared" si="26"/>
        <v>0</v>
      </c>
      <c r="AI100" s="61">
        <f t="shared" ref="AI100:BN100" si="27">AI98*AI99</f>
        <v>0</v>
      </c>
      <c r="AJ100" s="61">
        <f t="shared" si="27"/>
        <v>33298.347944460969</v>
      </c>
      <c r="AK100" s="61">
        <f t="shared" si="27"/>
        <v>13026.122208909266</v>
      </c>
      <c r="AL100" s="61">
        <f t="shared" si="27"/>
        <v>35148.406634524887</v>
      </c>
      <c r="AM100" s="61">
        <f t="shared" si="27"/>
        <v>6163.1588983461916</v>
      </c>
      <c r="AN100" s="61">
        <f t="shared" si="27"/>
        <v>6163.1588983461916</v>
      </c>
      <c r="AO100" s="61">
        <f t="shared" si="27"/>
        <v>31119.927183526685</v>
      </c>
      <c r="AP100" s="61">
        <f t="shared" si="27"/>
        <v>27290.94654619358</v>
      </c>
      <c r="AQ100" s="61">
        <f t="shared" si="27"/>
        <v>27290.94654619358</v>
      </c>
      <c r="AR100" s="61">
        <f t="shared" si="27"/>
        <v>27290.94654619358</v>
      </c>
      <c r="AS100" s="61">
        <f t="shared" si="27"/>
        <v>91105.745008878366</v>
      </c>
      <c r="AT100" s="61">
        <f t="shared" si="27"/>
        <v>91105.745008878366</v>
      </c>
      <c r="AU100" s="61">
        <f t="shared" si="27"/>
        <v>174535.81090399498</v>
      </c>
      <c r="AV100" s="61">
        <f t="shared" si="27"/>
        <v>-4109.250040057459</v>
      </c>
      <c r="AW100" s="61">
        <f t="shared" si="27"/>
        <v>-4109.250040057459</v>
      </c>
      <c r="AX100" s="61">
        <f t="shared" si="27"/>
        <v>-4109.2500400567851</v>
      </c>
      <c r="AY100" s="61">
        <f t="shared" si="27"/>
        <v>-4109.250040057459</v>
      </c>
      <c r="AZ100" s="61">
        <f t="shared" si="27"/>
        <v>-4109.250040057459</v>
      </c>
      <c r="BA100" s="61">
        <f t="shared" si="27"/>
        <v>63893.423110317461</v>
      </c>
      <c r="BB100" s="61">
        <f t="shared" si="27"/>
        <v>130190.18635413836</v>
      </c>
      <c r="BC100" s="61">
        <f t="shared" si="27"/>
        <v>-10650.549247164856</v>
      </c>
      <c r="BD100" s="61">
        <f t="shared" si="27"/>
        <v>-10650.549247164172</v>
      </c>
      <c r="BE100" s="61">
        <f t="shared" si="27"/>
        <v>145321.94499429574</v>
      </c>
      <c r="BF100" s="61">
        <f t="shared" si="27"/>
        <v>2306.1775790301749</v>
      </c>
      <c r="BG100" s="61">
        <f t="shared" si="27"/>
        <v>71256.866853496249</v>
      </c>
      <c r="BH100" s="61">
        <f t="shared" si="27"/>
        <v>160590.69696152685</v>
      </c>
      <c r="BI100" s="61">
        <f t="shared" si="27"/>
        <v>176864.84655781765</v>
      </c>
      <c r="BJ100" s="61">
        <f t="shared" si="27"/>
        <v>-82243.476150849281</v>
      </c>
      <c r="BK100" s="61">
        <f t="shared" si="27"/>
        <v>134460.32384915109</v>
      </c>
      <c r="BL100" s="61">
        <f t="shared" si="27"/>
        <v>-82243.476150849281</v>
      </c>
      <c r="BM100" s="61">
        <f t="shared" si="27"/>
        <v>8049.773849150718</v>
      </c>
      <c r="BN100" s="61">
        <f t="shared" si="27"/>
        <v>-1270.1000071998178</v>
      </c>
      <c r="BO100" s="61">
        <f t="shared" ref="BO100:CT100" si="28">BO98*BO99</f>
        <v>107081.79999280056</v>
      </c>
      <c r="BP100" s="61">
        <f t="shared" si="28"/>
        <v>107081.79999280056</v>
      </c>
      <c r="BQ100" s="61">
        <f t="shared" si="28"/>
        <v>107081.79999280056</v>
      </c>
      <c r="BR100" s="61">
        <f t="shared" si="28"/>
        <v>107081.79999280056</v>
      </c>
      <c r="BS100" s="61">
        <f t="shared" si="28"/>
        <v>197375.04999280054</v>
      </c>
      <c r="BT100" s="61">
        <f t="shared" si="28"/>
        <v>16788.549992800556</v>
      </c>
      <c r="BU100" s="61">
        <f t="shared" si="28"/>
        <v>125140.4499928</v>
      </c>
      <c r="BV100" s="61">
        <f t="shared" si="28"/>
        <v>125140.4499928</v>
      </c>
      <c r="BW100" s="61">
        <f t="shared" si="28"/>
        <v>233492.34999280036</v>
      </c>
      <c r="BX100" s="61">
        <f t="shared" si="28"/>
        <v>16788.549992800556</v>
      </c>
      <c r="BY100" s="61">
        <f t="shared" si="28"/>
        <v>107081.79999280056</v>
      </c>
      <c r="BZ100" s="61">
        <f t="shared" si="28"/>
        <v>-83010.971340676449</v>
      </c>
      <c r="CA100" s="61">
        <f t="shared" si="28"/>
        <v>115634.17865932338</v>
      </c>
      <c r="CB100" s="61">
        <f t="shared" si="28"/>
        <v>-64952.321340676484</v>
      </c>
      <c r="CC100" s="61">
        <f t="shared" si="28"/>
        <v>133692.82865932336</v>
      </c>
      <c r="CD100" s="61">
        <f t="shared" si="28"/>
        <v>-83010.971340676449</v>
      </c>
      <c r="CE100" s="61">
        <f t="shared" si="28"/>
        <v>97575.528659323551</v>
      </c>
      <c r="CF100" s="61">
        <f t="shared" si="28"/>
        <v>-83010.971340676449</v>
      </c>
      <c r="CG100" s="61">
        <f t="shared" si="28"/>
        <v>133692.82865932336</v>
      </c>
      <c r="CH100" s="61">
        <f t="shared" si="28"/>
        <v>-83010.971340676449</v>
      </c>
      <c r="CI100" s="61">
        <f t="shared" si="28"/>
        <v>7282.2786593235487</v>
      </c>
      <c r="CJ100" s="61">
        <f t="shared" si="28"/>
        <v>7282.2786593235487</v>
      </c>
      <c r="CK100" s="61">
        <f t="shared" si="28"/>
        <v>7282.2786593235487</v>
      </c>
      <c r="CL100" s="61">
        <f t="shared" si="28"/>
        <v>-2414.1181008238864</v>
      </c>
      <c r="CM100" s="61">
        <f t="shared" si="28"/>
        <v>105937.78189917569</v>
      </c>
      <c r="CN100" s="61">
        <f t="shared" si="28"/>
        <v>-110766.01810082427</v>
      </c>
      <c r="CO100" s="61">
        <f t="shared" si="28"/>
        <v>-110766.01810082427</v>
      </c>
      <c r="CP100" s="61">
        <f t="shared" si="28"/>
        <v>-110766.01810082427</v>
      </c>
      <c r="CQ100" s="61">
        <f t="shared" si="28"/>
        <v>-110766.01810082427</v>
      </c>
      <c r="CR100" s="61">
        <f t="shared" si="28"/>
        <v>-110766.01810082427</v>
      </c>
      <c r="CS100" s="61">
        <f t="shared" si="28"/>
        <v>-2414.1181008238864</v>
      </c>
      <c r="CT100" s="61">
        <f t="shared" si="28"/>
        <v>-219117.91810082417</v>
      </c>
      <c r="CU100" s="61">
        <f t="shared" ref="CU100:DZ100" si="29">CU98*CU99</f>
        <v>-71604.566733473621</v>
      </c>
      <c r="CV100" s="61">
        <f t="shared" si="29"/>
        <v>-252191.06673347362</v>
      </c>
      <c r="CW100" s="61">
        <f t="shared" si="29"/>
        <v>-161897.81673347362</v>
      </c>
      <c r="CX100" s="61">
        <f t="shared" si="29"/>
        <v>-351230.2394014764</v>
      </c>
      <c r="CY100" s="61">
        <f t="shared" si="29"/>
        <v>-242878.33940147609</v>
      </c>
      <c r="CZ100" s="61">
        <f t="shared" si="29"/>
        <v>-459582.13940147631</v>
      </c>
      <c r="DA100" s="61">
        <f t="shared" si="29"/>
        <v>-369288.88940147631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0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0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0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397755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491415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592230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696180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798270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892830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974054.99999999988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1036560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1075980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1089450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1075980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1036560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974054.99999999988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892830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798270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696180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592230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491415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397755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477306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589698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710676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835416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957924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1071396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1168866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1243872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1291176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1307340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1291176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1243872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1168866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1071396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957924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835416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710676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589698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477306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397755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491415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592230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696180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798270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892830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974054.99999999988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1036560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1075980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1089450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1075980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1036560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974054.99999999988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892830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798270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696180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592230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491415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397755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1481400</v>
      </c>
      <c r="E8" s="295">
        <f>SUM(Helpers!AA101:AL101)</f>
        <v>0</v>
      </c>
      <c r="F8" s="295">
        <f t="shared" si="0"/>
        <v>1481400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34487031</v>
      </c>
      <c r="E9" s="295">
        <f>SUM(Helpers!AM101:AX101)</f>
        <v>10157265</v>
      </c>
      <c r="F9" s="295">
        <f t="shared" si="0"/>
        <v>24329766</v>
      </c>
      <c r="G9" s="296">
        <f>IF(F9&gt;=Assumptions!$B$86,Assumptions!$C$86,IF(F9&gt;=Assumptions!$B$85,Assumptions!$C$85,IF(F9&gt;=Assumptions!$B$84,Assumptions!$C$84,Assumptions!$C$83)))</f>
        <v>0.5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45308154</v>
      </c>
      <c r="E10" s="295">
        <f>SUM(Helpers!AY101:BJ101)</f>
        <v>4842735</v>
      </c>
      <c r="F10" s="295">
        <f t="shared" si="0"/>
        <v>40465419</v>
      </c>
      <c r="G10" s="296">
        <f>IF(F10&gt;=Assumptions!$B$86,Assumptions!$C$86,IF(F10&gt;=Assumptions!$B$85,Assumptions!$C$85,IF(F10&gt;=Assumptions!$B$84,Assumptions!$C$84,Assumptions!$C$83)))</f>
        <v>0.75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71144460</v>
      </c>
      <c r="E11" s="295">
        <f>SUM(Helpers!BK101:BV101)</f>
        <v>12188718</v>
      </c>
      <c r="F11" s="295">
        <f t="shared" si="0"/>
        <v>58955742</v>
      </c>
      <c r="G11" s="296">
        <f>IF(F11&gt;=Assumptions!$B$86,Assumptions!$C$86,IF(F11&gt;=Assumptions!$B$85,Assumptions!$C$85,IF(F11&gt;=Assumptions!$B$84,Assumptions!$C$84,Assumptions!$C$83)))</f>
        <v>0.75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56176353</v>
      </c>
      <c r="E12" s="295">
        <f>SUM(Helpers!BW101:CH101)</f>
        <v>5811282</v>
      </c>
      <c r="F12" s="295">
        <f t="shared" si="0"/>
        <v>50365071</v>
      </c>
      <c r="G12" s="296">
        <f>IF(F12&gt;=Assumptions!$B$86,Assumptions!$C$86,IF(F12&gt;=Assumptions!$B$85,Assumptions!$C$85,IF(F12&gt;=Assumptions!$B$84,Assumptions!$C$84,Assumptions!$C$83)))</f>
        <v>0.75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60109692</v>
      </c>
      <c r="E13" s="295">
        <f>SUM(Helpers!CI101:CT101)</f>
        <v>10157265</v>
      </c>
      <c r="F13" s="295">
        <f t="shared" si="0"/>
        <v>49952427</v>
      </c>
      <c r="G13" s="296">
        <f>IF(F13&gt;=Assumptions!$B$86,Assumptions!$C$86,IF(F13&gt;=Assumptions!$B$85,Assumptions!$C$85,IF(F13&gt;=Assumptions!$B$84,Assumptions!$C$84,Assumptions!$C$83)))</f>
        <v>0.75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10292910</v>
      </c>
      <c r="E14" s="295">
        <f>SUM(Helpers!CU101:DF101)</f>
        <v>4842735</v>
      </c>
      <c r="F14" s="295">
        <f t="shared" si="0"/>
        <v>5450175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 ca="1">-SUM(Model!C23:C55)</f>
        <v>258991.59</v>
      </c>
      <c r="D16" s="295">
        <f ca="1">-SUM(Model!D23:D55)</f>
        <v>258698.63000000003</v>
      </c>
      <c r="E16" s="295">
        <f ca="1">-SUM(Model!E23:E55)</f>
        <v>350327.83</v>
      </c>
      <c r="F16" s="295">
        <f ca="1">-SUM(Model!F23:F55)</f>
        <v>71821.649999999994</v>
      </c>
      <c r="G16" s="295">
        <f ca="1">-SUM(Model!G23:G55)</f>
        <v>464089.47499999998</v>
      </c>
      <c r="H16" s="295">
        <f ca="1">-SUM(Model!H23:H55)</f>
        <v>493464.47499999998</v>
      </c>
      <c r="I16" s="295">
        <f ca="1">-SUM(Model!I23:I55)</f>
        <v>480368.64166666666</v>
      </c>
      <c r="J16" s="295">
        <f ca="1">-SUM(Model!J23:J55)</f>
        <v>460868.64166666666</v>
      </c>
      <c r="K16" s="295">
        <f ca="1">-SUM(Model!K23:K55)</f>
        <v>460868.64166666666</v>
      </c>
      <c r="L16" s="295">
        <f ca="1">-SUM(Model!L23:L55)</f>
        <v>522222.80833333335</v>
      </c>
      <c r="M16" s="295">
        <f ca="1">-SUM(Model!M23:M55)</f>
        <v>573072.80833333335</v>
      </c>
      <c r="N16" s="295">
        <f ca="1">-SUM(Model!N23:N55)</f>
        <v>519072.80833333335</v>
      </c>
      <c r="O16" s="295">
        <f ca="1">-SUM(Model!O23:O55)</f>
        <v>519072.80833333335</v>
      </c>
      <c r="P16" s="295">
        <f ca="1">-SUM(Model!P23:P55)</f>
        <v>519072.80833333335</v>
      </c>
      <c r="Q16" s="295">
        <f ca="1">-SUM(Model!Q23:Q55)</f>
        <v>519072.80833333335</v>
      </c>
      <c r="R16" s="295">
        <f ca="1">-SUM(Model!R23:R55)</f>
        <v>566949.59783333342</v>
      </c>
      <c r="S16" s="295">
        <f ca="1">-SUM(Model!S23:S55)</f>
        <v>542949.5978333333</v>
      </c>
      <c r="T16" s="295">
        <f ca="1">-SUM(Model!T23:T55)</f>
        <v>542949.5978333333</v>
      </c>
      <c r="U16" s="295">
        <f ca="1">-SUM(Model!U23:U55)</f>
        <v>542949.5978333333</v>
      </c>
      <c r="V16" s="295">
        <f ca="1">-SUM(Model!V23:V55)</f>
        <v>542949.5978333333</v>
      </c>
      <c r="W16" s="295">
        <f ca="1">-SUM(Model!W23:W55)</f>
        <v>542949.5978333333</v>
      </c>
      <c r="X16" s="295">
        <f ca="1">-SUM(Model!X23:X55)</f>
        <v>542949.5978333333</v>
      </c>
      <c r="Y16" s="295">
        <f ca="1">-SUM(Model!Y23:Y55)</f>
        <v>542949.5978333333</v>
      </c>
      <c r="Z16" s="295">
        <f ca="1">-SUM(Model!Z23:Z55)</f>
        <v>542949.5978333333</v>
      </c>
      <c r="AA16" s="295">
        <f ca="1">-SUM(Model!AA23:AA55)</f>
        <v>542949.5978333333</v>
      </c>
      <c r="AB16" s="295">
        <f ca="1">-SUM(Model!AB23:AB55)</f>
        <v>542949.5978333333</v>
      </c>
      <c r="AC16" s="295">
        <f ca="1">-SUM(Model!AC23:AC55)</f>
        <v>542949.5978333333</v>
      </c>
      <c r="AD16" s="295">
        <f ca="1">-SUM(Model!AD23:AD55)</f>
        <v>551731.92312333314</v>
      </c>
      <c r="AE16" s="295">
        <f ca="1">-SUM(Model!AE23:AE55)</f>
        <v>551731.92312333314</v>
      </c>
      <c r="AF16" s="295">
        <f ca="1">-SUM(Model!AF23:AF55)</f>
        <v>551731.92312333314</v>
      </c>
      <c r="AG16" s="295">
        <f ca="1">-SUM(Model!AG23:AG55)</f>
        <v>551731.92312333314</v>
      </c>
      <c r="AH16" s="295">
        <f ca="1">-SUM(Model!AH23:AH55)</f>
        <v>551731.92312333314</v>
      </c>
      <c r="AI16" s="295">
        <f ca="1">-SUM(Model!AI23:AI55)</f>
        <v>551731.92312333314</v>
      </c>
      <c r="AJ16" s="295">
        <f ca="1">-SUM(Model!AJ23:AJ55)</f>
        <v>551731.92312333314</v>
      </c>
      <c r="AK16" s="295">
        <f ca="1">-SUM(Model!AK23:AK55)</f>
        <v>589231.92312333314</v>
      </c>
      <c r="AL16" s="295">
        <f ca="1">-SUM(Model!AL23:AL55)</f>
        <v>551731.92312333314</v>
      </c>
      <c r="AM16" s="295">
        <f ca="1">-SUM(Model!AM23:AM55)</f>
        <v>551731.92312333314</v>
      </c>
      <c r="AN16" s="295">
        <f ca="1">-SUM(Model!AN23:AN55)</f>
        <v>589231.92312333314</v>
      </c>
      <c r="AO16" s="295">
        <f ca="1">-SUM(Model!AO23:AO55)</f>
        <v>551731.92312333314</v>
      </c>
      <c r="AP16" s="295">
        <f ca="1">-SUM(Model!AP23:AP55)</f>
        <v>560689.8949191334</v>
      </c>
      <c r="AQ16" s="295">
        <f ca="1">-SUM(Model!AQ23:AQ55)</f>
        <v>605689.8949191334</v>
      </c>
      <c r="AR16" s="295">
        <f ca="1">-SUM(Model!AR23:AR55)</f>
        <v>560689.8949191334</v>
      </c>
      <c r="AS16" s="295">
        <f ca="1">-SUM(Model!AS23:AS55)</f>
        <v>560689.8949191334</v>
      </c>
      <c r="AT16" s="295">
        <f ca="1">-SUM(Model!AT23:AT55)</f>
        <v>605689.8949191334</v>
      </c>
      <c r="AU16" s="295">
        <f ca="1">-SUM(Model!AU23:AU55)</f>
        <v>560689.8949191334</v>
      </c>
      <c r="AV16" s="295">
        <f ca="1">-SUM(Model!AV23:AV55)</f>
        <v>560689.8949191334</v>
      </c>
      <c r="AW16" s="295">
        <f ca="1">-SUM(Model!AW23:AW55)</f>
        <v>560689.8949191334</v>
      </c>
      <c r="AX16" s="295">
        <f ca="1">-SUM(Model!AX23:AX55)</f>
        <v>560689.8949191334</v>
      </c>
      <c r="AY16" s="295">
        <f ca="1">-SUM(Model!AY23:AY55)</f>
        <v>560689.8949191334</v>
      </c>
      <c r="AZ16" s="295">
        <f ca="1">-SUM(Model!AZ23:AZ55)</f>
        <v>560689.8949191334</v>
      </c>
      <c r="BA16" s="295">
        <f ca="1">-SUM(Model!BA23:BA55)</f>
        <v>560689.8949191334</v>
      </c>
      <c r="BB16" s="295">
        <f ca="1">-SUM(Model!BB23:BB55)</f>
        <v>607327.02615084907</v>
      </c>
      <c r="BC16" s="295">
        <f ca="1">-SUM(Model!BC23:BC55)</f>
        <v>569827.02615084907</v>
      </c>
      <c r="BD16" s="295">
        <f ca="1">-SUM(Model!BD23:BD55)</f>
        <v>569827.02615084907</v>
      </c>
      <c r="BE16" s="295">
        <f ca="1">-SUM(Model!BE23:BE55)</f>
        <v>532327.02615084907</v>
      </c>
      <c r="BF16" s="295">
        <f ca="1">-SUM(Model!BF23:BF55)</f>
        <v>614827.02615084907</v>
      </c>
      <c r="BG16" s="295">
        <f ca="1">-SUM(Model!BG23:BG55)</f>
        <v>569827.02615084907</v>
      </c>
      <c r="BH16" s="295">
        <f ca="1">-SUM(Model!BH23:BH55)</f>
        <v>607327.02615084907</v>
      </c>
      <c r="BI16" s="295">
        <f ca="1">-SUM(Model!BI23:BI55)</f>
        <v>569827.02615084907</v>
      </c>
      <c r="BJ16" s="295">
        <f ca="1">-SUM(Model!BJ23:BJ55)</f>
        <v>607327.02615084907</v>
      </c>
      <c r="BK16" s="295">
        <f ca="1">-SUM(Model!BK23:BK55)</f>
        <v>569827.02615084907</v>
      </c>
      <c r="BL16" s="295">
        <f ca="1">-SUM(Model!BL23:BL55)</f>
        <v>614827.02615084907</v>
      </c>
      <c r="BM16" s="295">
        <f ca="1">-SUM(Model!BM23:BM55)</f>
        <v>569827.02615084907</v>
      </c>
      <c r="BN16" s="295">
        <f ca="1">-SUM(Model!BN23:BN55)</f>
        <v>616646.90000719961</v>
      </c>
      <c r="BO16" s="295">
        <f ca="1">-SUM(Model!BO23:BO55)</f>
        <v>579146.90000719961</v>
      </c>
      <c r="BP16" s="295">
        <f ca="1">-SUM(Model!BP23:BP55)</f>
        <v>624146.90000719961</v>
      </c>
      <c r="BQ16" s="295">
        <f ca="1">-SUM(Model!BQ23:BQ55)</f>
        <v>579146.90000719961</v>
      </c>
      <c r="BR16" s="295">
        <f ca="1">-SUM(Model!BR23:BR55)</f>
        <v>579146.90000719961</v>
      </c>
      <c r="BS16" s="295">
        <f ca="1">-SUM(Model!BS23:BS55)</f>
        <v>579146.90000719961</v>
      </c>
      <c r="BT16" s="295">
        <f ca="1">-SUM(Model!BT23:BT55)</f>
        <v>579146.90000719961</v>
      </c>
      <c r="BU16" s="295">
        <f ca="1">-SUM(Model!BU23:BU55)</f>
        <v>579146.90000719961</v>
      </c>
      <c r="BV16" s="295">
        <f ca="1">-SUM(Model!BV23:BV55)</f>
        <v>624146.90000719961</v>
      </c>
      <c r="BW16" s="295">
        <f ca="1">-SUM(Model!BW23:BW55)</f>
        <v>579146.90000719961</v>
      </c>
      <c r="BX16" s="295">
        <f ca="1">-SUM(Model!BX23:BX55)</f>
        <v>579146.90000719961</v>
      </c>
      <c r="BY16" s="295">
        <f ca="1">-SUM(Model!BY23:BY55)</f>
        <v>579146.90000719961</v>
      </c>
      <c r="BZ16" s="295">
        <f ca="1">-SUM(Model!BZ23:BZ55)</f>
        <v>588653.17134067661</v>
      </c>
      <c r="CA16" s="295">
        <f ca="1">-SUM(Model!CA23:CA55)</f>
        <v>588653.17134067661</v>
      </c>
      <c r="CB16" s="295">
        <f ca="1">-SUM(Model!CB23:CB55)</f>
        <v>633653.17134067661</v>
      </c>
      <c r="CC16" s="295">
        <f ca="1">-SUM(Model!CC23:CC55)</f>
        <v>569865.32043482293</v>
      </c>
      <c r="CD16" s="295">
        <f ca="1">-SUM(Model!CD23:CD55)</f>
        <v>626153.17134067661</v>
      </c>
      <c r="CE16" s="295">
        <f ca="1">-SUM(Model!CE23:CE55)</f>
        <v>588653.17134067661</v>
      </c>
      <c r="CF16" s="295">
        <f ca="1">-SUM(Model!CF23:CF55)</f>
        <v>626153.17134067661</v>
      </c>
      <c r="CG16" s="295">
        <f ca="1">-SUM(Model!CG23:CG55)</f>
        <v>588653.17134067661</v>
      </c>
      <c r="CH16" s="295">
        <f ca="1">-SUM(Model!CH23:CH55)</f>
        <v>633653.17134067661</v>
      </c>
      <c r="CI16" s="295">
        <f ca="1">-SUM(Model!CI23:CI55)</f>
        <v>588653.17134067661</v>
      </c>
      <c r="CJ16" s="295">
        <f ca="1">-SUM(Model!CJ23:CJ55)</f>
        <v>626153.17134067661</v>
      </c>
      <c r="CK16" s="295">
        <f ca="1">-SUM(Model!CK23:CK55)</f>
        <v>588653.17134067661</v>
      </c>
      <c r="CL16" s="295">
        <f ca="1">-SUM(Model!CL23:CL55)</f>
        <v>598349.56810082402</v>
      </c>
      <c r="CM16" s="295">
        <f ca="1">-SUM(Model!CM23:CM55)</f>
        <v>598349.56810082402</v>
      </c>
      <c r="CN16" s="295">
        <f ca="1">-SUM(Model!CN23:CN55)</f>
        <v>598349.56810082402</v>
      </c>
      <c r="CO16" s="295">
        <f ca="1">-SUM(Model!CO23:CO55)</f>
        <v>598349.56810082402</v>
      </c>
      <c r="CP16" s="295">
        <f ca="1">-SUM(Model!CP23:CP55)</f>
        <v>598349.56810082402</v>
      </c>
      <c r="CQ16" s="295">
        <f ca="1">-SUM(Model!CQ23:CQ55)</f>
        <v>598349.56810082402</v>
      </c>
      <c r="CR16" s="295">
        <f ca="1">-SUM(Model!CR23:CR55)</f>
        <v>598349.56810082402</v>
      </c>
      <c r="CS16" s="295">
        <f ca="1">-SUM(Model!CS23:CS55)</f>
        <v>598349.56810082402</v>
      </c>
      <c r="CT16" s="295">
        <f ca="1">-SUM(Model!CT23:CT55)</f>
        <v>598349.56810082402</v>
      </c>
      <c r="CU16" s="295">
        <f ca="1">-SUM(Model!CU23:CU55)</f>
        <v>541129.46673347347</v>
      </c>
      <c r="CV16" s="295">
        <f ca="1">-SUM(Model!CV23:CV55)</f>
        <v>541129.46673347347</v>
      </c>
      <c r="CW16" s="295">
        <f ca="1">-SUM(Model!CW23:CW55)</f>
        <v>541129.46673347347</v>
      </c>
      <c r="CX16" s="295">
        <f ca="1">-SUM(Model!CX23:CX55)</f>
        <v>549875.38940147625</v>
      </c>
      <c r="CY16" s="295">
        <f ca="1">-SUM(Model!CY23:CY55)</f>
        <v>549875.38940147625</v>
      </c>
      <c r="CZ16" s="295">
        <f ca="1">-SUM(Model!CZ23:CZ55)</f>
        <v>549875.38940147625</v>
      </c>
      <c r="DA16" s="295">
        <f ca="1">-SUM(Model!DA23:DA55)</f>
        <v>512375.38940147631</v>
      </c>
      <c r="DB16" s="295">
        <f ca="1">-SUM(Model!DB23:DB55)</f>
        <v>549875.38940147625</v>
      </c>
      <c r="DC16" s="295">
        <f ca="1">-SUM(Model!DC23:DC55)</f>
        <v>549875.38940147625</v>
      </c>
      <c r="DD16" s="295">
        <f ca="1">-SUM(Model!DD23:DD55)</f>
        <v>549875.38940147625</v>
      </c>
      <c r="DE16" s="295">
        <f ca="1">-SUM(Model!DE23:DE55)</f>
        <v>549875.38940147625</v>
      </c>
      <c r="DF16" s="295">
        <f ca="1"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5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5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4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5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5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5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5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6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5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5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5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5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5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5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5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5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6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6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6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5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5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5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5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5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6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6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5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5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6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5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6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6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6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5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6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5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6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6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7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7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7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7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7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6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7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7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7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6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6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5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6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5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6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5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6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5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6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5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6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6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6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6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6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5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5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5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5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5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5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4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4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3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3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2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2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1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1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ca="1" si="1">IFERROR(C16/C17,0)</f>
        <v>0</v>
      </c>
      <c r="D18" s="295">
        <f t="shared" ca="1" si="1"/>
        <v>0</v>
      </c>
      <c r="E18" s="295">
        <f t="shared" ca="1" si="1"/>
        <v>0</v>
      </c>
      <c r="F18" s="295">
        <f t="shared" ca="1" si="1"/>
        <v>14364.329999999998</v>
      </c>
      <c r="G18" s="295">
        <f t="shared" ca="1" si="1"/>
        <v>92817.89499999999</v>
      </c>
      <c r="H18" s="295">
        <f t="shared" ca="1" si="1"/>
        <v>98692.89499999999</v>
      </c>
      <c r="I18" s="295">
        <f t="shared" ca="1" si="1"/>
        <v>80061.440277777772</v>
      </c>
      <c r="J18" s="295">
        <f t="shared" ca="1" si="1"/>
        <v>76811.440277777772</v>
      </c>
      <c r="K18" s="295">
        <f t="shared" ca="1" si="1"/>
        <v>76811.440277777772</v>
      </c>
      <c r="L18" s="295">
        <f t="shared" ca="1" si="1"/>
        <v>65277.851041666669</v>
      </c>
      <c r="M18" s="295">
        <f t="shared" ca="1" si="1"/>
        <v>63674.756481481483</v>
      </c>
      <c r="N18" s="295">
        <f t="shared" ca="1" si="1"/>
        <v>64884.101041666669</v>
      </c>
      <c r="O18" s="295">
        <f t="shared" ca="1" si="1"/>
        <v>64884.101041666669</v>
      </c>
      <c r="P18" s="295">
        <f t="shared" ca="1" si="1"/>
        <v>64884.101041666669</v>
      </c>
      <c r="Q18" s="295">
        <f t="shared" ca="1" si="1"/>
        <v>64884.101041666669</v>
      </c>
      <c r="R18" s="295">
        <f t="shared" ca="1" si="1"/>
        <v>62994.399759259271</v>
      </c>
      <c r="S18" s="295">
        <f t="shared" ca="1" si="1"/>
        <v>60327.733092592593</v>
      </c>
      <c r="T18" s="295">
        <f t="shared" ca="1" si="1"/>
        <v>60327.733092592593</v>
      </c>
      <c r="U18" s="295">
        <f t="shared" ca="1" si="1"/>
        <v>77564.228261904762</v>
      </c>
      <c r="V18" s="295">
        <f t="shared" ca="1" si="1"/>
        <v>90491.599638888889</v>
      </c>
      <c r="W18" s="295">
        <f t="shared" ca="1" si="1"/>
        <v>90491.599638888889</v>
      </c>
      <c r="X18" s="295">
        <f t="shared" ca="1" si="1"/>
        <v>90491.599638888889</v>
      </c>
      <c r="Y18" s="295">
        <f t="shared" ca="1" si="1"/>
        <v>108589.91956666666</v>
      </c>
      <c r="Z18" s="295">
        <f t="shared" ca="1" si="1"/>
        <v>108589.91956666666</v>
      </c>
      <c r="AA18" s="295">
        <f t="shared" ca="1" si="1"/>
        <v>108589.91956666666</v>
      </c>
      <c r="AB18" s="295">
        <f t="shared" ca="1" si="1"/>
        <v>108589.91956666666</v>
      </c>
      <c r="AC18" s="295">
        <f t="shared" ca="1" si="1"/>
        <v>108589.91956666666</v>
      </c>
      <c r="AD18" s="295">
        <f t="shared" ca="1" si="1"/>
        <v>110346.38462466662</v>
      </c>
      <c r="AE18" s="295">
        <f t="shared" ca="1" si="1"/>
        <v>137932.98078083328</v>
      </c>
      <c r="AF18" s="295">
        <f t="shared" ca="1" si="1"/>
        <v>110346.38462466662</v>
      </c>
      <c r="AG18" s="295">
        <f t="shared" ca="1" si="1"/>
        <v>110346.38462466662</v>
      </c>
      <c r="AH18" s="295">
        <f t="shared" ca="1" si="1"/>
        <v>110346.38462466662</v>
      </c>
      <c r="AI18" s="295">
        <f t="shared" ref="AI18:BN18" ca="1" si="2">IFERROR(AI16/AI17,0)</f>
        <v>110346.38462466662</v>
      </c>
      <c r="AJ18" s="295">
        <f t="shared" ca="1" si="2"/>
        <v>91955.320520555528</v>
      </c>
      <c r="AK18" s="295">
        <f t="shared" ca="1" si="2"/>
        <v>117846.38462466662</v>
      </c>
      <c r="AL18" s="295">
        <f t="shared" ca="1" si="2"/>
        <v>110346.38462466662</v>
      </c>
      <c r="AM18" s="295">
        <f t="shared" ca="1" si="2"/>
        <v>110346.38462466662</v>
      </c>
      <c r="AN18" s="295">
        <f t="shared" ca="1" si="2"/>
        <v>117846.38462466662</v>
      </c>
      <c r="AO18" s="295">
        <f t="shared" ca="1" si="2"/>
        <v>110346.38462466662</v>
      </c>
      <c r="AP18" s="295">
        <f t="shared" ca="1" si="2"/>
        <v>112137.97898382667</v>
      </c>
      <c r="AQ18" s="295">
        <f t="shared" ca="1" si="2"/>
        <v>121137.97898382667</v>
      </c>
      <c r="AR18" s="295">
        <f t="shared" ca="1" si="2"/>
        <v>112137.97898382667</v>
      </c>
      <c r="AS18" s="295">
        <f t="shared" ca="1" si="2"/>
        <v>93448.315819855561</v>
      </c>
      <c r="AT18" s="295">
        <f t="shared" ca="1" si="2"/>
        <v>100948.31581985556</v>
      </c>
      <c r="AU18" s="295">
        <f t="shared" ca="1" si="2"/>
        <v>93448.315819855561</v>
      </c>
      <c r="AV18" s="295">
        <f t="shared" ca="1" si="2"/>
        <v>112137.97898382667</v>
      </c>
      <c r="AW18" s="295">
        <f t="shared" ca="1" si="2"/>
        <v>112137.97898382667</v>
      </c>
      <c r="AX18" s="295">
        <f t="shared" ca="1" si="2"/>
        <v>112137.97898382667</v>
      </c>
      <c r="AY18" s="295">
        <f t="shared" ca="1" si="2"/>
        <v>112137.97898382667</v>
      </c>
      <c r="AZ18" s="295">
        <f t="shared" ca="1" si="2"/>
        <v>112137.97898382667</v>
      </c>
      <c r="BA18" s="295">
        <f t="shared" ca="1" si="2"/>
        <v>93448.315819855561</v>
      </c>
      <c r="BB18" s="295">
        <f t="shared" ca="1" si="2"/>
        <v>101221.17102514151</v>
      </c>
      <c r="BC18" s="295">
        <f t="shared" ca="1" si="2"/>
        <v>113965.40523016981</v>
      </c>
      <c r="BD18" s="295">
        <f t="shared" ca="1" si="2"/>
        <v>113965.40523016981</v>
      </c>
      <c r="BE18" s="295">
        <f t="shared" ca="1" si="2"/>
        <v>88721.171025141506</v>
      </c>
      <c r="BF18" s="295">
        <f t="shared" ca="1" si="2"/>
        <v>122965.40523016981</v>
      </c>
      <c r="BG18" s="295">
        <f t="shared" ca="1" si="2"/>
        <v>94971.171025141506</v>
      </c>
      <c r="BH18" s="295">
        <f t="shared" ca="1" si="2"/>
        <v>101221.17102514151</v>
      </c>
      <c r="BI18" s="295">
        <f t="shared" ca="1" si="2"/>
        <v>94971.171025141506</v>
      </c>
      <c r="BJ18" s="295">
        <f t="shared" ca="1" si="2"/>
        <v>121465.40523016981</v>
      </c>
      <c r="BK18" s="295">
        <f t="shared" ca="1" si="2"/>
        <v>94971.171025141506</v>
      </c>
      <c r="BL18" s="295">
        <f t="shared" ca="1" si="2"/>
        <v>122965.40523016981</v>
      </c>
      <c r="BM18" s="295">
        <f t="shared" ca="1" si="2"/>
        <v>94971.171025141506</v>
      </c>
      <c r="BN18" s="295">
        <f t="shared" ca="1" si="2"/>
        <v>102774.48333453327</v>
      </c>
      <c r="BO18" s="295">
        <f t="shared" ref="BO18:CT18" ca="1" si="3">IFERROR(BO16/BO17,0)</f>
        <v>82735.271429599947</v>
      </c>
      <c r="BP18" s="295">
        <f t="shared" ca="1" si="3"/>
        <v>89163.842858171367</v>
      </c>
      <c r="BQ18" s="295">
        <f t="shared" ca="1" si="3"/>
        <v>82735.271429599947</v>
      </c>
      <c r="BR18" s="295">
        <f t="shared" ca="1" si="3"/>
        <v>82735.271429599947</v>
      </c>
      <c r="BS18" s="295">
        <f t="shared" ca="1" si="3"/>
        <v>82735.271429599947</v>
      </c>
      <c r="BT18" s="295">
        <f t="shared" ca="1" si="3"/>
        <v>96524.483334533274</v>
      </c>
      <c r="BU18" s="295">
        <f t="shared" ca="1" si="3"/>
        <v>82735.271429599947</v>
      </c>
      <c r="BV18" s="295">
        <f t="shared" ca="1" si="3"/>
        <v>89163.842858171367</v>
      </c>
      <c r="BW18" s="295">
        <f t="shared" ca="1" si="3"/>
        <v>82735.271429599947</v>
      </c>
      <c r="BX18" s="295">
        <f t="shared" ca="1" si="3"/>
        <v>96524.483334533274</v>
      </c>
      <c r="BY18" s="295">
        <f t="shared" ca="1" si="3"/>
        <v>96524.483334533274</v>
      </c>
      <c r="BZ18" s="295">
        <f t="shared" ca="1" si="3"/>
        <v>117730.63426813533</v>
      </c>
      <c r="CA18" s="295">
        <f t="shared" ca="1" si="3"/>
        <v>98108.861890112763</v>
      </c>
      <c r="CB18" s="295">
        <f t="shared" ca="1" si="3"/>
        <v>126730.63426813533</v>
      </c>
      <c r="CC18" s="295">
        <f t="shared" ca="1" si="3"/>
        <v>94977.553405803817</v>
      </c>
      <c r="CD18" s="295">
        <f t="shared" ca="1" si="3"/>
        <v>125230.63426813533</v>
      </c>
      <c r="CE18" s="295">
        <f t="shared" ca="1" si="3"/>
        <v>98108.861890112763</v>
      </c>
      <c r="CF18" s="295">
        <f t="shared" ca="1" si="3"/>
        <v>125230.63426813533</v>
      </c>
      <c r="CG18" s="295">
        <f t="shared" ca="1" si="3"/>
        <v>98108.861890112763</v>
      </c>
      <c r="CH18" s="295">
        <f t="shared" ca="1" si="3"/>
        <v>126730.63426813533</v>
      </c>
      <c r="CI18" s="295">
        <f t="shared" ca="1" si="3"/>
        <v>98108.861890112763</v>
      </c>
      <c r="CJ18" s="295">
        <f t="shared" ca="1" si="3"/>
        <v>104358.86189011276</v>
      </c>
      <c r="CK18" s="295">
        <f t="shared" ca="1" si="3"/>
        <v>98108.861890112763</v>
      </c>
      <c r="CL18" s="295">
        <f t="shared" ca="1" si="3"/>
        <v>99724.928016803999</v>
      </c>
      <c r="CM18" s="295">
        <f t="shared" ca="1" si="3"/>
        <v>99724.928016803999</v>
      </c>
      <c r="CN18" s="295">
        <f t="shared" ca="1" si="3"/>
        <v>119669.91362016481</v>
      </c>
      <c r="CO18" s="295">
        <f t="shared" ca="1" si="3"/>
        <v>119669.91362016481</v>
      </c>
      <c r="CP18" s="295">
        <f t="shared" ca="1" si="3"/>
        <v>119669.91362016481</v>
      </c>
      <c r="CQ18" s="295">
        <f t="shared" ca="1" si="3"/>
        <v>119669.91362016481</v>
      </c>
      <c r="CR18" s="295">
        <f t="shared" ca="1" si="3"/>
        <v>119669.91362016481</v>
      </c>
      <c r="CS18" s="295">
        <f t="shared" ca="1" si="3"/>
        <v>119669.91362016481</v>
      </c>
      <c r="CT18" s="295">
        <f t="shared" ca="1" si="3"/>
        <v>149587.39202520601</v>
      </c>
      <c r="CU18" s="295">
        <f t="shared" ref="CU18:DZ18" ca="1" si="4">IFERROR(CU16/CU17,0)</f>
        <v>135282.36668336837</v>
      </c>
      <c r="CV18" s="295">
        <f t="shared" ca="1" si="4"/>
        <v>180376.48891115782</v>
      </c>
      <c r="CW18" s="295">
        <f t="shared" ca="1" si="4"/>
        <v>180376.48891115782</v>
      </c>
      <c r="CX18" s="295">
        <f t="shared" ca="1" si="4"/>
        <v>274937.69470073812</v>
      </c>
      <c r="CY18" s="295">
        <f t="shared" ca="1" si="4"/>
        <v>274937.69470073812</v>
      </c>
      <c r="CZ18" s="295">
        <f t="shared" ca="1" si="4"/>
        <v>549875.38940147625</v>
      </c>
      <c r="DA18" s="295">
        <f t="shared" ca="1" si="4"/>
        <v>512375.38940147631</v>
      </c>
      <c r="DB18" s="295">
        <f t="shared" ca="1" si="4"/>
        <v>0</v>
      </c>
      <c r="DC18" s="295">
        <f t="shared" ca="1" si="4"/>
        <v>0</v>
      </c>
      <c r="DD18" s="295">
        <f t="shared" ca="1" si="4"/>
        <v>0</v>
      </c>
      <c r="DE18" s="295">
        <f t="shared" ca="1" si="4"/>
        <v>0</v>
      </c>
      <c r="DF18" s="295">
        <f t="shared" ca="1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0.05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No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0.5</v>
      </c>
      <c r="J24" s="295">
        <f>IF($E24="Yes",$B24*Assumptions!$B$9*0.95/$D24*SUMPRODUCT(($C$15:$DF$15&gt;=$C24)*($C$15:$DF$15&lt;$C24+$D24))+$B24*Assumptions!$B$9*0.05*SUMPRODUCT(--($C$15:$DF$15=$G24)),0)</f>
        <v>0</v>
      </c>
      <c r="K24" s="295">
        <f t="shared" si="8"/>
        <v>0</v>
      </c>
      <c r="L24" s="295">
        <f t="shared" si="9"/>
        <v>0</v>
      </c>
      <c r="M24" s="290">
        <f t="shared" si="10"/>
        <v>0.05</v>
      </c>
      <c r="N24" s="295">
        <f t="shared" si="11"/>
        <v>0</v>
      </c>
      <c r="O24" s="295">
        <f t="shared" si="12"/>
        <v>0</v>
      </c>
      <c r="P24" s="295">
        <f t="shared" si="13"/>
        <v>0</v>
      </c>
      <c r="Q24" s="295">
        <f t="shared" si="14"/>
        <v>0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No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0</v>
      </c>
      <c r="K25" s="295">
        <f t="shared" si="8"/>
        <v>0</v>
      </c>
      <c r="L25" s="295">
        <f t="shared" si="9"/>
        <v>0</v>
      </c>
      <c r="M25" s="290">
        <f t="shared" si="10"/>
        <v>0.1</v>
      </c>
      <c r="N25" s="295">
        <f t="shared" si="11"/>
        <v>0</v>
      </c>
      <c r="O25" s="295">
        <f t="shared" si="12"/>
        <v>0</v>
      </c>
      <c r="P25" s="295">
        <f t="shared" si="13"/>
        <v>0</v>
      </c>
      <c r="Q25" s="295">
        <f t="shared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Yes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1805865</v>
      </c>
      <c r="K26" s="295">
        <f t="shared" ca="1" si="8"/>
        <v>2047305.5098190662</v>
      </c>
      <c r="L26" s="295">
        <f t="shared" ca="1" si="9"/>
        <v>-241440.50981906615</v>
      </c>
      <c r="M26" s="290">
        <f t="shared" si="10"/>
        <v>0.1</v>
      </c>
      <c r="N26" s="295">
        <f t="shared" si="11"/>
        <v>37500</v>
      </c>
      <c r="O26" s="295">
        <f t="shared" ca="1" si="12"/>
        <v>0</v>
      </c>
      <c r="P26" s="295">
        <f t="shared" ca="1" si="13"/>
        <v>37500</v>
      </c>
      <c r="Q26" s="295">
        <f t="shared" ca="1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Yes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0.75</v>
      </c>
      <c r="J27" s="295">
        <f>IF($E27="Yes",$B27*Assumptions!$B$9*0.95/$D27*SUMPRODUCT(($C$15:$DF$15&gt;=$C27)*($C$15:$DF$15&lt;$C27+$D27))+$B27*Assumptions!$B$9*0.05*SUMPRODUCT(--($C$15:$DF$15=$G27)),0)</f>
        <v>1805865</v>
      </c>
      <c r="K27" s="295">
        <f t="shared" ca="1" si="8"/>
        <v>2043809.4015346586</v>
      </c>
      <c r="L27" s="295">
        <f t="shared" ca="1" si="9"/>
        <v>-237944.40153465862</v>
      </c>
      <c r="M27" s="290">
        <f t="shared" si="10"/>
        <v>7.5000000000000011E-2</v>
      </c>
      <c r="N27" s="295">
        <f t="shared" si="11"/>
        <v>37500</v>
      </c>
      <c r="O27" s="295">
        <f t="shared" ca="1" si="12"/>
        <v>0</v>
      </c>
      <c r="P27" s="295">
        <f t="shared" ca="1" si="13"/>
        <v>0</v>
      </c>
      <c r="Q27" s="295">
        <f t="shared" ca="1" si="14"/>
        <v>-37500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Yes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2167038</v>
      </c>
      <c r="K28" s="295">
        <f t="shared" ca="1" si="8"/>
        <v>2024427.9949411117</v>
      </c>
      <c r="L28" s="295">
        <f t="shared" ca="1" si="9"/>
        <v>142610.00505888835</v>
      </c>
      <c r="M28" s="290">
        <f t="shared" si="10"/>
        <v>0.1</v>
      </c>
      <c r="N28" s="295">
        <f t="shared" si="11"/>
        <v>45000</v>
      </c>
      <c r="O28" s="295">
        <f t="shared" ca="1" si="12"/>
        <v>14261.000505888835</v>
      </c>
      <c r="P28" s="295">
        <f t="shared" ca="1" si="13"/>
        <v>45000</v>
      </c>
      <c r="Q28" s="295">
        <f t="shared" ca="1" si="14"/>
        <v>0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Yes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2167038</v>
      </c>
      <c r="K29" s="295">
        <f t="shared" ca="1" si="8"/>
        <v>1990421.8052700846</v>
      </c>
      <c r="L29" s="295">
        <f t="shared" ca="1" si="9"/>
        <v>176616.19472991535</v>
      </c>
      <c r="M29" s="290">
        <f t="shared" si="10"/>
        <v>0.1</v>
      </c>
      <c r="N29" s="295">
        <f t="shared" si="11"/>
        <v>45000</v>
      </c>
      <c r="O29" s="295">
        <f t="shared" ca="1" si="12"/>
        <v>17661.619472991537</v>
      </c>
      <c r="P29" s="295">
        <f t="shared" ca="1" si="13"/>
        <v>45000</v>
      </c>
      <c r="Q29" s="295">
        <f t="shared" ca="1" si="14"/>
        <v>0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No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0</v>
      </c>
      <c r="K30" s="295">
        <f t="shared" si="8"/>
        <v>0</v>
      </c>
      <c r="L30" s="295">
        <f t="shared" si="9"/>
        <v>0</v>
      </c>
      <c r="M30" s="290">
        <f t="shared" si="10"/>
        <v>0.1</v>
      </c>
      <c r="N30" s="295">
        <f t="shared" si="11"/>
        <v>0</v>
      </c>
      <c r="O30" s="295">
        <f t="shared" si="12"/>
        <v>0</v>
      </c>
      <c r="P30" s="295">
        <f t="shared" si="13"/>
        <v>0</v>
      </c>
      <c r="Q30" s="295">
        <f t="shared" si="14"/>
        <v>0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No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0</v>
      </c>
      <c r="K31" s="295">
        <f t="shared" si="8"/>
        <v>0</v>
      </c>
      <c r="L31" s="295">
        <f t="shared" si="9"/>
        <v>0</v>
      </c>
      <c r="M31" s="290">
        <f t="shared" si="10"/>
        <v>0.1</v>
      </c>
      <c r="N31" s="295">
        <f t="shared" si="11"/>
        <v>0</v>
      </c>
      <c r="O31" s="295">
        <f t="shared" si="12"/>
        <v>0</v>
      </c>
      <c r="P31" s="295">
        <f t="shared" si="13"/>
        <v>0</v>
      </c>
      <c r="Q31" s="295">
        <f t="shared" si="14"/>
        <v>0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No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0.75</v>
      </c>
      <c r="J32" s="295">
        <f>IF($E32="Yes",$B32*Assumptions!$B$9*0.95/$D32*SUMPRODUCT(($C$15:$DF$15&gt;=$C32)*($C$15:$DF$15&lt;$C32+$D32))+$B32*Assumptions!$B$9*0.05*SUMPRODUCT(--($C$15:$DF$15=$G32)),0)</f>
        <v>0</v>
      </c>
      <c r="K32" s="295">
        <f t="shared" si="8"/>
        <v>0</v>
      </c>
      <c r="L32" s="295">
        <f t="shared" si="9"/>
        <v>0</v>
      </c>
      <c r="M32" s="290">
        <f t="shared" si="10"/>
        <v>7.5000000000000011E-2</v>
      </c>
      <c r="N32" s="295">
        <f t="shared" si="11"/>
        <v>0</v>
      </c>
      <c r="O32" s="295">
        <f t="shared" si="12"/>
        <v>0</v>
      </c>
      <c r="P32" s="295">
        <f t="shared" si="13"/>
        <v>0</v>
      </c>
      <c r="Q32" s="295">
        <f t="shared" si="14"/>
        <v>0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Yes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1805865</v>
      </c>
      <c r="K33" s="295">
        <f t="shared" ca="1" si="8"/>
        <v>1882702.9510577996</v>
      </c>
      <c r="L33" s="295">
        <f t="shared" ca="1" si="9"/>
        <v>-76837.951057799626</v>
      </c>
      <c r="M33" s="290">
        <f t="shared" si="10"/>
        <v>0.1</v>
      </c>
      <c r="N33" s="295">
        <f t="shared" si="11"/>
        <v>37500</v>
      </c>
      <c r="O33" s="295">
        <f t="shared" ca="1" si="12"/>
        <v>0</v>
      </c>
      <c r="P33" s="295">
        <f t="shared" ca="1" si="13"/>
        <v>37500</v>
      </c>
      <c r="Q33" s="295">
        <f t="shared" ca="1" si="14"/>
        <v>0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No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0</v>
      </c>
      <c r="K34" s="295">
        <f t="shared" si="8"/>
        <v>0</v>
      </c>
      <c r="L34" s="295">
        <f t="shared" si="9"/>
        <v>0</v>
      </c>
      <c r="M34" s="290">
        <f t="shared" si="10"/>
        <v>0.1</v>
      </c>
      <c r="N34" s="295">
        <f t="shared" si="11"/>
        <v>0</v>
      </c>
      <c r="O34" s="295">
        <f t="shared" si="12"/>
        <v>0</v>
      </c>
      <c r="P34" s="295">
        <f t="shared" si="13"/>
        <v>0</v>
      </c>
      <c r="Q34" s="295">
        <f t="shared" si="14"/>
        <v>0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Yes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2167038</v>
      </c>
      <c r="K35" s="295">
        <f t="shared" ca="1" si="8"/>
        <v>1811261.5228043671</v>
      </c>
      <c r="L35" s="295">
        <f t="shared" ca="1" si="9"/>
        <v>355776.47719563288</v>
      </c>
      <c r="M35" s="290">
        <f t="shared" si="10"/>
        <v>0.1</v>
      </c>
      <c r="N35" s="295">
        <f t="shared" si="11"/>
        <v>45000</v>
      </c>
      <c r="O35" s="295">
        <f t="shared" ca="1" si="12"/>
        <v>35577.647719563291</v>
      </c>
      <c r="P35" s="295">
        <f t="shared" ca="1" si="13"/>
        <v>45000</v>
      </c>
      <c r="Q35" s="295">
        <f t="shared" ca="1" si="14"/>
        <v>0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Yes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1805865</v>
      </c>
      <c r="K36" s="295">
        <f t="shared" ca="1" si="8"/>
        <v>1792623.9132181222</v>
      </c>
      <c r="L36" s="295">
        <f t="shared" ca="1" si="9"/>
        <v>13241.086781877792</v>
      </c>
      <c r="M36" s="290">
        <f t="shared" si="10"/>
        <v>0.1</v>
      </c>
      <c r="N36" s="295">
        <f t="shared" si="11"/>
        <v>37500</v>
      </c>
      <c r="O36" s="295">
        <f t="shared" ca="1" si="12"/>
        <v>1324.1086781877793</v>
      </c>
      <c r="P36" s="295">
        <f t="shared" ca="1" si="13"/>
        <v>37500</v>
      </c>
      <c r="Q36" s="295">
        <f t="shared" ca="1" si="14"/>
        <v>0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Yes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1805865</v>
      </c>
      <c r="K37" s="295">
        <f t="shared" ca="1" si="8"/>
        <v>1812271.0673260873</v>
      </c>
      <c r="L37" s="295">
        <f t="shared" ca="1" si="9"/>
        <v>-6406.0673260872718</v>
      </c>
      <c r="M37" s="290">
        <f t="shared" si="10"/>
        <v>0.1</v>
      </c>
      <c r="N37" s="295">
        <f t="shared" si="11"/>
        <v>37500</v>
      </c>
      <c r="O37" s="295">
        <f t="shared" ca="1" si="12"/>
        <v>0</v>
      </c>
      <c r="P37" s="295">
        <f t="shared" ca="1" si="13"/>
        <v>37500</v>
      </c>
      <c r="Q37" s="295">
        <f t="shared" ca="1" si="14"/>
        <v>0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Yes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0.75</v>
      </c>
      <c r="J38" s="295">
        <f>IF($E38="Yes",$B38*Assumptions!$B$9*0.95/$D38*SUMPRODUCT(($C$15:$DF$15&gt;=$C38)*($C$15:$DF$15&lt;$C38+$D38))+$B38*Assumptions!$B$9*0.05*SUMPRODUCT(--($C$15:$DF$15=$G38)),0)</f>
        <v>2167038</v>
      </c>
      <c r="K38" s="295">
        <f t="shared" ca="1" si="8"/>
        <v>1817542.6787447154</v>
      </c>
      <c r="L38" s="295">
        <f t="shared" ca="1" si="9"/>
        <v>349495.32125528459</v>
      </c>
      <c r="M38" s="290">
        <f t="shared" si="10"/>
        <v>7.5000000000000011E-2</v>
      </c>
      <c r="N38" s="295">
        <f t="shared" si="11"/>
        <v>45000</v>
      </c>
      <c r="O38" s="295">
        <f t="shared" ca="1" si="12"/>
        <v>26212.149094146349</v>
      </c>
      <c r="P38" s="295">
        <f t="shared" ca="1" si="13"/>
        <v>26212.149094146349</v>
      </c>
      <c r="Q38" s="295">
        <f t="shared" ca="1" si="14"/>
        <v>-18787.850905853651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Yes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1805865</v>
      </c>
      <c r="K39" s="295">
        <f t="shared" ca="1" si="8"/>
        <v>1822945.5986476522</v>
      </c>
      <c r="L39" s="295">
        <f t="shared" ca="1" si="9"/>
        <v>-17080.598647652194</v>
      </c>
      <c r="M39" s="290">
        <f t="shared" si="10"/>
        <v>0.1</v>
      </c>
      <c r="N39" s="295">
        <f t="shared" si="11"/>
        <v>37500</v>
      </c>
      <c r="O39" s="295">
        <f t="shared" ca="1" si="12"/>
        <v>0</v>
      </c>
      <c r="P39" s="295">
        <f t="shared" ca="1" si="13"/>
        <v>37500</v>
      </c>
      <c r="Q39" s="295">
        <f t="shared" ca="1" si="14"/>
        <v>0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Yes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2167038</v>
      </c>
      <c r="K40" s="295">
        <f t="shared" ca="1" si="8"/>
        <v>1848539.4404462257</v>
      </c>
      <c r="L40" s="295">
        <f t="shared" ca="1" si="9"/>
        <v>318498.55955377431</v>
      </c>
      <c r="M40" s="290">
        <f t="shared" si="10"/>
        <v>0.1</v>
      </c>
      <c r="N40" s="295">
        <f t="shared" si="11"/>
        <v>45000</v>
      </c>
      <c r="O40" s="295">
        <f t="shared" ca="1" si="12"/>
        <v>31849.855955377432</v>
      </c>
      <c r="P40" s="295">
        <f t="shared" ca="1" si="13"/>
        <v>45000</v>
      </c>
      <c r="Q40" s="295">
        <f t="shared" ca="1" si="14"/>
        <v>0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No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0</v>
      </c>
      <c r="K41" s="295">
        <f t="shared" si="8"/>
        <v>0</v>
      </c>
      <c r="L41" s="295">
        <f t="shared" si="9"/>
        <v>0</v>
      </c>
      <c r="M41" s="290">
        <f t="shared" si="10"/>
        <v>0.1</v>
      </c>
      <c r="N41" s="295">
        <f t="shared" si="11"/>
        <v>0</v>
      </c>
      <c r="O41" s="295">
        <f t="shared" si="12"/>
        <v>0</v>
      </c>
      <c r="P41" s="295">
        <f t="shared" si="13"/>
        <v>0</v>
      </c>
      <c r="Q41" s="295">
        <f t="shared" si="14"/>
        <v>0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No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0</v>
      </c>
      <c r="K42" s="295">
        <f t="shared" si="8"/>
        <v>0</v>
      </c>
      <c r="L42" s="295">
        <f t="shared" si="9"/>
        <v>0</v>
      </c>
      <c r="M42" s="290">
        <f t="shared" si="10"/>
        <v>0.1</v>
      </c>
      <c r="N42" s="295">
        <f t="shared" si="11"/>
        <v>0</v>
      </c>
      <c r="O42" s="295">
        <f t="shared" si="12"/>
        <v>0</v>
      </c>
      <c r="P42" s="295">
        <f t="shared" si="13"/>
        <v>0</v>
      </c>
      <c r="Q42" s="295">
        <f t="shared" si="14"/>
        <v>0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Yes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2167038</v>
      </c>
      <c r="K43" s="295">
        <f t="shared" ca="1" si="8"/>
        <v>1958667.1045072025</v>
      </c>
      <c r="L43" s="295">
        <f t="shared" ca="1" si="9"/>
        <v>208370.89549279748</v>
      </c>
      <c r="M43" s="290">
        <f t="shared" si="10"/>
        <v>0.1</v>
      </c>
      <c r="N43" s="295">
        <f t="shared" si="11"/>
        <v>45000</v>
      </c>
      <c r="O43" s="295">
        <f t="shared" ca="1" si="12"/>
        <v>20837.08954927975</v>
      </c>
      <c r="P43" s="295">
        <f t="shared" ca="1" si="13"/>
        <v>45000</v>
      </c>
      <c r="Q43" s="295">
        <f t="shared" ca="1" si="14"/>
        <v>0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No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0.75</v>
      </c>
      <c r="J44" s="295">
        <f>IF($E44="Yes",$B44*Assumptions!$B$9*0.95/$D44*SUMPRODUCT(($C$15:$DF$15&gt;=$C44)*($C$15:$DF$15&lt;$C44+$D44))+$B44*Assumptions!$B$9*0.05*SUMPRODUCT(--($C$15:$DF$15=$G44)),0)</f>
        <v>0</v>
      </c>
      <c r="K44" s="295">
        <f t="shared" si="8"/>
        <v>0</v>
      </c>
      <c r="L44" s="295">
        <f t="shared" si="9"/>
        <v>0</v>
      </c>
      <c r="M44" s="290">
        <f t="shared" si="10"/>
        <v>7.5000000000000011E-2</v>
      </c>
      <c r="N44" s="295">
        <f t="shared" si="11"/>
        <v>0</v>
      </c>
      <c r="O44" s="295">
        <f t="shared" si="12"/>
        <v>0</v>
      </c>
      <c r="P44" s="295">
        <f t="shared" si="13"/>
        <v>0</v>
      </c>
      <c r="Q44" s="295">
        <f t="shared" si="14"/>
        <v>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No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0</v>
      </c>
      <c r="K45" s="295">
        <f t="shared" si="8"/>
        <v>0</v>
      </c>
      <c r="L45" s="295">
        <f t="shared" si="9"/>
        <v>0</v>
      </c>
      <c r="M45" s="290">
        <f t="shared" si="10"/>
        <v>0.1</v>
      </c>
      <c r="N45" s="295">
        <f t="shared" si="11"/>
        <v>0</v>
      </c>
      <c r="O45" s="295">
        <f t="shared" si="12"/>
        <v>0</v>
      </c>
      <c r="P45" s="295">
        <f t="shared" si="13"/>
        <v>0</v>
      </c>
      <c r="Q45" s="295">
        <f t="shared" si="14"/>
        <v>0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Yes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2167038</v>
      </c>
      <c r="K46" s="295">
        <f t="shared" ca="1" si="8"/>
        <v>2111272.5995736183</v>
      </c>
      <c r="L46" s="295">
        <f t="shared" ca="1" si="9"/>
        <v>55765.400426381733</v>
      </c>
      <c r="M46" s="290">
        <f t="shared" si="10"/>
        <v>0.1</v>
      </c>
      <c r="N46" s="295">
        <f t="shared" si="11"/>
        <v>45000</v>
      </c>
      <c r="O46" s="295">
        <f t="shared" ca="1" si="12"/>
        <v>5576.5400426381739</v>
      </c>
      <c r="P46" s="295">
        <f t="shared" ca="1" si="13"/>
        <v>45000</v>
      </c>
      <c r="Q46" s="295">
        <f t="shared" ca="1" si="14"/>
        <v>0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Yes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1805865</v>
      </c>
      <c r="K47" s="295">
        <f t="shared" ca="1" si="8"/>
        <v>2171302.8621239448</v>
      </c>
      <c r="L47" s="295">
        <f t="shared" ca="1" si="9"/>
        <v>-365437.8621239448</v>
      </c>
      <c r="M47" s="290">
        <f t="shared" si="10"/>
        <v>0.1</v>
      </c>
      <c r="N47" s="295">
        <f t="shared" si="11"/>
        <v>37500</v>
      </c>
      <c r="O47" s="295">
        <f t="shared" ca="1" si="12"/>
        <v>0</v>
      </c>
      <c r="P47" s="295">
        <f t="shared" ca="1" si="13"/>
        <v>37500</v>
      </c>
      <c r="Q47" s="295">
        <f t="shared" ca="1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Yes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1805865</v>
      </c>
      <c r="K48" s="295">
        <f t="shared" ca="1" si="8"/>
        <v>2311847.6522723217</v>
      </c>
      <c r="L48" s="295">
        <f t="shared" ca="1" si="9"/>
        <v>-505982.65227232175</v>
      </c>
      <c r="M48" s="290">
        <f t="shared" si="10"/>
        <v>0.1</v>
      </c>
      <c r="N48" s="295">
        <f t="shared" si="11"/>
        <v>37500</v>
      </c>
      <c r="O48" s="295">
        <f t="shared" ca="1" si="12"/>
        <v>0</v>
      </c>
      <c r="P48" s="295">
        <f t="shared" ca="1" si="13"/>
        <v>37500</v>
      </c>
      <c r="Q48" s="295">
        <f t="shared" ca="1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Yes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2167038</v>
      </c>
      <c r="K49" s="295">
        <f t="shared" ca="1" si="8"/>
        <v>2638383.5455155494</v>
      </c>
      <c r="L49" s="295">
        <f t="shared" ca="1" si="9"/>
        <v>-471345.54551554937</v>
      </c>
      <c r="M49" s="290">
        <f t="shared" si="10"/>
        <v>0.1</v>
      </c>
      <c r="N49" s="295">
        <f t="shared" si="11"/>
        <v>45000</v>
      </c>
      <c r="O49" s="295">
        <f t="shared" ca="1" si="12"/>
        <v>0</v>
      </c>
      <c r="P49" s="295">
        <f t="shared" ca="1" si="13"/>
        <v>45000</v>
      </c>
      <c r="Q49" s="295">
        <f t="shared" ca="1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Yes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1805865</v>
      </c>
      <c r="K50" s="295">
        <f t="shared" ca="1" si="8"/>
        <v>3475794.8281602538</v>
      </c>
      <c r="L50" s="295">
        <f t="shared" ca="1" si="9"/>
        <v>-1669929.8281602538</v>
      </c>
      <c r="M50" s="290">
        <f t="shared" si="10"/>
        <v>2.5000000000000001E-2</v>
      </c>
      <c r="N50" s="295">
        <f t="shared" si="11"/>
        <v>37500</v>
      </c>
      <c r="O50" s="295">
        <f t="shared" ca="1" si="12"/>
        <v>0</v>
      </c>
      <c r="P50" s="295">
        <f t="shared" ca="1" si="13"/>
        <v>0</v>
      </c>
      <c r="Q50" s="295">
        <f t="shared" ca="1" si="14"/>
        <v>-37500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ca="1" si="15">SUMPRODUCT(($H$21:$H$50=C$15)*$N$21:$N$50)+SUMPRODUCT(($G$21:$G$50=C$15)*$Q$21:$Q$50)</f>
        <v>0</v>
      </c>
      <c r="D53" s="295">
        <f t="shared" ca="1" si="15"/>
        <v>0</v>
      </c>
      <c r="E53" s="295">
        <f t="shared" ca="1" si="15"/>
        <v>0</v>
      </c>
      <c r="F53" s="295">
        <f t="shared" ca="1" si="15"/>
        <v>0</v>
      </c>
      <c r="G53" s="295">
        <f t="shared" ca="1" si="15"/>
        <v>0</v>
      </c>
      <c r="H53" s="295">
        <f t="shared" ca="1" si="15"/>
        <v>0</v>
      </c>
      <c r="I53" s="295">
        <f t="shared" ca="1" si="15"/>
        <v>0</v>
      </c>
      <c r="J53" s="295">
        <f t="shared" ca="1" si="15"/>
        <v>0</v>
      </c>
      <c r="K53" s="295">
        <f t="shared" ca="1" si="15"/>
        <v>0</v>
      </c>
      <c r="L53" s="295">
        <f t="shared" ca="1" si="15"/>
        <v>0</v>
      </c>
      <c r="M53" s="295">
        <f t="shared" ca="1" si="15"/>
        <v>0</v>
      </c>
      <c r="N53" s="295">
        <f t="shared" ca="1" si="15"/>
        <v>0</v>
      </c>
      <c r="O53" s="295">
        <f t="shared" ca="1" si="15"/>
        <v>0</v>
      </c>
      <c r="P53" s="295">
        <f t="shared" ca="1" si="15"/>
        <v>0</v>
      </c>
      <c r="Q53" s="295">
        <f t="shared" ca="1" si="15"/>
        <v>0</v>
      </c>
      <c r="R53" s="295">
        <f t="shared" ca="1" si="15"/>
        <v>0</v>
      </c>
      <c r="S53" s="295">
        <f t="shared" ca="1" si="15"/>
        <v>0</v>
      </c>
      <c r="T53" s="295">
        <f t="shared" ca="1" si="15"/>
        <v>0</v>
      </c>
      <c r="U53" s="295">
        <f t="shared" ca="1" si="15"/>
        <v>0</v>
      </c>
      <c r="V53" s="295">
        <f t="shared" ca="1" si="15"/>
        <v>0</v>
      </c>
      <c r="W53" s="295">
        <f t="shared" ca="1" si="15"/>
        <v>0</v>
      </c>
      <c r="X53" s="295">
        <f t="shared" ca="1" si="15"/>
        <v>0</v>
      </c>
      <c r="Y53" s="295">
        <f t="shared" ca="1" si="15"/>
        <v>0</v>
      </c>
      <c r="Z53" s="295">
        <f t="shared" ca="1" si="15"/>
        <v>0</v>
      </c>
      <c r="AA53" s="295">
        <f t="shared" ca="1" si="15"/>
        <v>0</v>
      </c>
      <c r="AB53" s="295">
        <f t="shared" ca="1" si="15"/>
        <v>0</v>
      </c>
      <c r="AC53" s="295">
        <f t="shared" ca="1" si="15"/>
        <v>0</v>
      </c>
      <c r="AD53" s="295">
        <f t="shared" ca="1" si="15"/>
        <v>0</v>
      </c>
      <c r="AE53" s="295">
        <f t="shared" ca="1" si="15"/>
        <v>0</v>
      </c>
      <c r="AF53" s="295">
        <f t="shared" ca="1" si="15"/>
        <v>0</v>
      </c>
      <c r="AG53" s="295">
        <f t="shared" ca="1" si="15"/>
        <v>0</v>
      </c>
      <c r="AH53" s="295">
        <f t="shared" ca="1" si="15"/>
        <v>0</v>
      </c>
      <c r="AI53" s="295">
        <f t="shared" ref="AI53:BN53" ca="1" si="16">SUMPRODUCT(($H$21:$H$50=AI$15)*$N$21:$N$50)+SUMPRODUCT(($G$21:$G$50=AI$15)*$Q$21:$Q$50)</f>
        <v>0</v>
      </c>
      <c r="AJ53" s="295">
        <f t="shared" ca="1" si="16"/>
        <v>0</v>
      </c>
      <c r="AK53" s="295">
        <f t="shared" ca="1" si="16"/>
        <v>37500</v>
      </c>
      <c r="AL53" s="295">
        <f t="shared" ca="1" si="16"/>
        <v>0</v>
      </c>
      <c r="AM53" s="295">
        <f t="shared" ca="1" si="16"/>
        <v>0</v>
      </c>
      <c r="AN53" s="295">
        <f t="shared" ca="1" si="16"/>
        <v>37500</v>
      </c>
      <c r="AO53" s="295">
        <f t="shared" ca="1" si="16"/>
        <v>0</v>
      </c>
      <c r="AP53" s="295">
        <f t="shared" ca="1" si="16"/>
        <v>0</v>
      </c>
      <c r="AQ53" s="295">
        <f t="shared" ca="1" si="16"/>
        <v>45000</v>
      </c>
      <c r="AR53" s="295">
        <f t="shared" ca="1" si="16"/>
        <v>0</v>
      </c>
      <c r="AS53" s="295">
        <f t="shared" ca="1" si="16"/>
        <v>0</v>
      </c>
      <c r="AT53" s="295">
        <f t="shared" ca="1" si="16"/>
        <v>45000</v>
      </c>
      <c r="AU53" s="295">
        <f t="shared" ca="1" si="16"/>
        <v>0</v>
      </c>
      <c r="AV53" s="295">
        <f t="shared" ca="1" si="16"/>
        <v>0</v>
      </c>
      <c r="AW53" s="295">
        <f t="shared" ca="1" si="16"/>
        <v>0</v>
      </c>
      <c r="AX53" s="295">
        <f t="shared" ca="1" si="16"/>
        <v>0</v>
      </c>
      <c r="AY53" s="295">
        <f t="shared" ca="1" si="16"/>
        <v>0</v>
      </c>
      <c r="AZ53" s="295">
        <f t="shared" ca="1" si="16"/>
        <v>0</v>
      </c>
      <c r="BA53" s="295">
        <f t="shared" ca="1" si="16"/>
        <v>0</v>
      </c>
      <c r="BB53" s="295">
        <f t="shared" ca="1" si="16"/>
        <v>37500</v>
      </c>
      <c r="BC53" s="295">
        <f t="shared" ca="1" si="16"/>
        <v>0</v>
      </c>
      <c r="BD53" s="295">
        <f t="shared" ca="1" si="16"/>
        <v>0</v>
      </c>
      <c r="BE53" s="295">
        <f t="shared" ca="1" si="16"/>
        <v>-37500</v>
      </c>
      <c r="BF53" s="295">
        <f t="shared" ca="1" si="16"/>
        <v>45000</v>
      </c>
      <c r="BG53" s="295">
        <f t="shared" ca="1" si="16"/>
        <v>0</v>
      </c>
      <c r="BH53" s="295">
        <f t="shared" ca="1" si="16"/>
        <v>37500</v>
      </c>
      <c r="BI53" s="295">
        <f t="shared" ca="1" si="16"/>
        <v>0</v>
      </c>
      <c r="BJ53" s="295">
        <f t="shared" ca="1" si="16"/>
        <v>37500</v>
      </c>
      <c r="BK53" s="295">
        <f t="shared" ca="1" si="16"/>
        <v>0</v>
      </c>
      <c r="BL53" s="295">
        <f t="shared" ca="1" si="16"/>
        <v>45000</v>
      </c>
      <c r="BM53" s="295">
        <f t="shared" ca="1" si="16"/>
        <v>0</v>
      </c>
      <c r="BN53" s="295">
        <f t="shared" ca="1" si="16"/>
        <v>37500</v>
      </c>
      <c r="BO53" s="295">
        <f t="shared" ref="BO53:CT53" ca="1" si="17">SUMPRODUCT(($H$21:$H$50=BO$15)*$N$21:$N$50)+SUMPRODUCT(($G$21:$G$50=BO$15)*$Q$21:$Q$50)</f>
        <v>0</v>
      </c>
      <c r="BP53" s="295">
        <f t="shared" ca="1" si="17"/>
        <v>45000</v>
      </c>
      <c r="BQ53" s="295">
        <f t="shared" ca="1" si="17"/>
        <v>0</v>
      </c>
      <c r="BR53" s="295">
        <f t="shared" ca="1" si="17"/>
        <v>0</v>
      </c>
      <c r="BS53" s="295">
        <f t="shared" ca="1" si="17"/>
        <v>0</v>
      </c>
      <c r="BT53" s="295">
        <f t="shared" ca="1" si="17"/>
        <v>0</v>
      </c>
      <c r="BU53" s="295">
        <f t="shared" ca="1" si="17"/>
        <v>0</v>
      </c>
      <c r="BV53" s="295">
        <f t="shared" ca="1" si="17"/>
        <v>45000</v>
      </c>
      <c r="BW53" s="295">
        <f t="shared" ca="1" si="17"/>
        <v>0</v>
      </c>
      <c r="BX53" s="295">
        <f t="shared" ca="1" si="17"/>
        <v>0</v>
      </c>
      <c r="BY53" s="295">
        <f t="shared" ca="1" si="17"/>
        <v>0</v>
      </c>
      <c r="BZ53" s="295">
        <f t="shared" ca="1" si="17"/>
        <v>0</v>
      </c>
      <c r="CA53" s="295">
        <f t="shared" ca="1" si="17"/>
        <v>0</v>
      </c>
      <c r="CB53" s="295">
        <f t="shared" ca="1" si="17"/>
        <v>45000</v>
      </c>
      <c r="CC53" s="295">
        <f t="shared" ca="1" si="17"/>
        <v>-18787.850905853651</v>
      </c>
      <c r="CD53" s="295">
        <f t="shared" ca="1" si="17"/>
        <v>37500</v>
      </c>
      <c r="CE53" s="295">
        <f t="shared" ca="1" si="17"/>
        <v>0</v>
      </c>
      <c r="CF53" s="295">
        <f t="shared" ca="1" si="17"/>
        <v>37500</v>
      </c>
      <c r="CG53" s="295">
        <f t="shared" ca="1" si="17"/>
        <v>0</v>
      </c>
      <c r="CH53" s="295">
        <f t="shared" ca="1" si="17"/>
        <v>45000</v>
      </c>
      <c r="CI53" s="295">
        <f t="shared" ca="1" si="17"/>
        <v>0</v>
      </c>
      <c r="CJ53" s="295">
        <f t="shared" ca="1" si="17"/>
        <v>37500</v>
      </c>
      <c r="CK53" s="295">
        <f t="shared" ca="1" si="17"/>
        <v>0</v>
      </c>
      <c r="CL53" s="295">
        <f t="shared" ca="1" si="17"/>
        <v>0</v>
      </c>
      <c r="CM53" s="295">
        <f t="shared" ca="1" si="17"/>
        <v>0</v>
      </c>
      <c r="CN53" s="295">
        <f t="shared" ca="1" si="17"/>
        <v>0</v>
      </c>
      <c r="CO53" s="295">
        <f t="shared" ca="1" si="17"/>
        <v>0</v>
      </c>
      <c r="CP53" s="295">
        <f t="shared" ca="1" si="17"/>
        <v>0</v>
      </c>
      <c r="CQ53" s="295">
        <f t="shared" ca="1" si="17"/>
        <v>0</v>
      </c>
      <c r="CR53" s="295">
        <f t="shared" ca="1" si="17"/>
        <v>0</v>
      </c>
      <c r="CS53" s="295">
        <f t="shared" ca="1" si="17"/>
        <v>0</v>
      </c>
      <c r="CT53" s="295">
        <f t="shared" ca="1" si="17"/>
        <v>0</v>
      </c>
      <c r="CU53" s="295">
        <f t="shared" ref="CU53:DF53" ca="1" si="18">SUMPRODUCT(($H$21:$H$50=CU$15)*$N$21:$N$50)+SUMPRODUCT(($G$21:$G$50=CU$15)*$Q$21:$Q$50)</f>
        <v>0</v>
      </c>
      <c r="CV53" s="295">
        <f t="shared" ca="1" si="18"/>
        <v>0</v>
      </c>
      <c r="CW53" s="295">
        <f t="shared" ca="1" si="18"/>
        <v>0</v>
      </c>
      <c r="CX53" s="295">
        <f t="shared" ca="1" si="18"/>
        <v>0</v>
      </c>
      <c r="CY53" s="295">
        <f t="shared" ca="1" si="18"/>
        <v>0</v>
      </c>
      <c r="CZ53" s="295">
        <f t="shared" ca="1" si="18"/>
        <v>0</v>
      </c>
      <c r="DA53" s="295">
        <f t="shared" ca="1" si="18"/>
        <v>-37500</v>
      </c>
      <c r="DB53" s="295">
        <f t="shared" ca="1" si="18"/>
        <v>0</v>
      </c>
      <c r="DC53" s="295">
        <f t="shared" ca="1" si="18"/>
        <v>0</v>
      </c>
      <c r="DD53" s="295">
        <f t="shared" ca="1" si="18"/>
        <v>0</v>
      </c>
      <c r="DE53" s="295">
        <f t="shared" ca="1" si="18"/>
        <v>0</v>
      </c>
      <c r="DF53" s="295">
        <f t="shared" ca="1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53157200.678054005</v>
      </c>
      <c r="E3" s="65">
        <f>Model!AM8+Model!AN8+Model!AO8+Model!AP8+Model!AQ8+Model!AR8+Model!AS8+Model!AT8+Model!AU8+Model!AV8+Model!AW8+Model!AX8</f>
        <v>67380857.82476601</v>
      </c>
      <c r="F3" s="65">
        <f>Model!AY8+Model!AZ8+Model!BA8+Model!BB8+Model!BC8+Model!BD8+Model!BE8+Model!BF8+Model!BG8+Model!BH8+Model!BI8+Model!BJ8</f>
        <v>58566903.920151994</v>
      </c>
      <c r="G3" s="65">
        <f>Model!BK8+Model!BL8+Model!BM8+Model!BN8+Model!BO8+Model!BP8+Model!BQ8+Model!BR8+Model!BS8+Model!BT8+Model!BU8+Model!BV8</f>
        <v>71144460</v>
      </c>
      <c r="H3" s="65">
        <f>Model!BW8+Model!BX8+Model!BY8+Model!BZ8+Model!CA8+Model!CB8+Model!CC8+Model!CD8+Model!CE8+Model!CF8+Model!CG8+Model!CH8</f>
        <v>56176353</v>
      </c>
      <c r="I3" s="65">
        <f>Model!CI8+Model!CJ8+Model!CK8+Model!CL8+Model!CM8+Model!CN8+Model!CO8+Model!CP8+Model!CQ8+Model!CR8+Model!CS8+Model!CT8</f>
        <v>60109692</v>
      </c>
      <c r="J3" s="65">
        <f>Model!CU8+Model!CV8+Model!CW8+Model!CX8+Model!CY8+Model!CZ8+Model!DA8+Model!DB8+Model!DC8+Model!DD8+Model!DE8+Model!DF8</f>
        <v>10292910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4540620.1062756535</v>
      </c>
      <c r="E5" s="67">
        <f>Model!AM10+Model!AN10+Model!AO10+Model!AP10+Model!AQ10+Model!AR10+Model!AS10+Model!AT10+Model!AU10+Model!AV10+Model!AW10+Model!AX10</f>
        <v>4449429.1835952746</v>
      </c>
      <c r="F5" s="67">
        <f>Model!AY10+Model!AZ10+Model!BA10+Model!BB10+Model!BC10+Model!BD10+Model!BE10+Model!BF10+Model!BG10+Model!BH10+Model!BI10+Model!BJ10</f>
        <v>4425095.8601952661</v>
      </c>
      <c r="G5" s="67">
        <f>Model!BK10+Model!BL10+Model!BM10+Model!BN10+Model!BO10+Model!BP10+Model!BQ10+Model!BR10+Model!BS10+Model!BT10+Model!BU10+Model!BV10</f>
        <v>4499193</v>
      </c>
      <c r="H5" s="67">
        <f>Model!BW10+Model!BX10+Model!BY10+Model!BZ10+Model!CA10+Model!CB10+Model!CC10+Model!CD10+Model!CE10+Model!CF10+Model!CG10+Model!CH10</f>
        <v>4272169.5</v>
      </c>
      <c r="I5" s="67">
        <f>Model!CI10+Model!CJ10+Model!CK10+Model!CL10+Model!CM10+Model!CN10+Model!CO10+Model!CP10+Model!CQ10+Model!CR10+Model!CS10+Model!CT10</f>
        <v>3714930</v>
      </c>
      <c r="J5" s="67">
        <f>Model!CU10+Model!CV10+Model!CW10+Model!CX10+Model!CY10+Model!CZ10+Model!DA10+Model!DB10+Model!DC10+Model!DD10+Model!DE10+Model!DF10</f>
        <v>1093840.5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3405448.579161257</v>
      </c>
      <c r="E7" s="67">
        <f>Model!AM12+Model!AN12+Model!AO12+Model!AP12+Model!AQ12+Model!AR12+Model!AS12+Model!AT12+Model!AU12+Model!AV12+Model!AW12+Model!AX12</f>
        <v>3337055.71853742</v>
      </c>
      <c r="F7" s="67">
        <f>Model!AY12+Model!AZ12+Model!BA12+Model!BB12+Model!BC12+Model!BD12+Model!BE12+Model!BF12+Model!BG12+Model!BH12+Model!BI12+Model!BJ12</f>
        <v>3318805.8144143466</v>
      </c>
      <c r="G7" s="67">
        <f>Model!BK12+Model!BL12+Model!BM12+Model!BN12+Model!BO12+Model!BP12+Model!BQ12+Model!BR12+Model!BS12+Model!BT12+Model!BU12+Model!BV12</f>
        <v>3374378.4000000004</v>
      </c>
      <c r="H7" s="67">
        <f>Model!BW12+Model!BX12+Model!BY12+Model!BZ12+Model!CA12+Model!CB12+Model!CC12+Model!CD12+Model!CE12+Model!CF12+Model!CG12+Model!CH12</f>
        <v>3204111.6000000006</v>
      </c>
      <c r="I7" s="67">
        <f>Model!CI12+Model!CJ12+Model!CK12+Model!CL12+Model!CM12+Model!CN12+Model!CO12+Model!CP12+Model!CQ12+Model!CR12+Model!CS12+Model!CT12</f>
        <v>2786184</v>
      </c>
      <c r="J7" s="67">
        <f>Model!CU12+Model!CV12+Model!CW12+Model!CX12+Model!CY12+Model!CZ12+Model!DA12+Model!DB12+Model!DC12+Model!DD12+Model!DE12+Model!DF12</f>
        <v>820376.39999999991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45211131.992617086</v>
      </c>
      <c r="E9" s="67">
        <f>Model!AM14+Model!AN14+Model!AO14+Model!AP14+Model!AQ14+Model!AR14+Model!AS14+Model!AT14+Model!AU14+Model!AV14+Model!AW14+Model!AX14</f>
        <v>59594372.922633313</v>
      </c>
      <c r="F9" s="67">
        <f>Model!AY14+Model!AZ14+Model!BA14+Model!BB14+Model!BC14+Model!BD14+Model!BE14+Model!BF14+Model!BG14+Model!BH14+Model!BI14+Model!BJ14</f>
        <v>50823002.2455424</v>
      </c>
      <c r="G9" s="67">
        <f>Model!BK14+Model!BL14+Model!BM14+Model!BN14+Model!BO14+Model!BP14+Model!BQ14+Model!BR14+Model!BS14+Model!BT14+Model!BU14+Model!BV14</f>
        <v>63270888.599999987</v>
      </c>
      <c r="H9" s="67">
        <f>Model!BW14+Model!BX14+Model!BY14+Model!BZ14+Model!CA14+Model!CB14+Model!CC14+Model!CD14+Model!CE14+Model!CF14+Model!CG14+Model!CH14</f>
        <v>48700071.899999991</v>
      </c>
      <c r="I9" s="67">
        <f>Model!CI14+Model!CJ14+Model!CK14+Model!CL14+Model!CM14+Model!CN14+Model!CO14+Model!CP14+Model!CQ14+Model!CR14+Model!CS14+Model!CT14</f>
        <v>53608578.000000007</v>
      </c>
      <c r="J9" s="67">
        <f>Model!CU14+Model!CV14+Model!CW14+Model!CX14+Model!CY14+Model!CZ14+Model!DA14+Model!DB14+Model!DC14+Model!DD14+Model!DE14+Model!DF14</f>
        <v>8378693.1000000006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-45211131.992617086</v>
      </c>
      <c r="E10" s="69">
        <f>Model!AM15+Model!AN15+Model!AO15+Model!AP15+Model!AQ15+Model!AR15+Model!AS15+Model!AT15+Model!AU15+Model!AV15+Model!AW15+Model!AX15</f>
        <v>-59594372.922633313</v>
      </c>
      <c r="F10" s="69">
        <f>Model!AY15+Model!AZ15+Model!BA15+Model!BB15+Model!BC15+Model!BD15+Model!BE15+Model!BF15+Model!BG15+Model!BH15+Model!BI15+Model!BJ15</f>
        <v>-50823002.2455424</v>
      </c>
      <c r="G10" s="69">
        <f>Model!BK15+Model!BL15+Model!BM15+Model!BN15+Model!BO15+Model!BP15+Model!BQ15+Model!BR15+Model!BS15+Model!BT15+Model!BU15+Model!BV15</f>
        <v>-63270888.599999987</v>
      </c>
      <c r="H10" s="69">
        <f>Model!BW15+Model!BX15+Model!BY15+Model!BZ15+Model!CA15+Model!CB15+Model!CC15+Model!CD15+Model!CE15+Model!CF15+Model!CG15+Model!CH15</f>
        <v>-48700071.899999991</v>
      </c>
      <c r="I10" s="69">
        <f>Model!CI15+Model!CJ15+Model!CK15+Model!CL15+Model!CM15+Model!CN15+Model!CO15+Model!CP15+Model!CQ15+Model!CR15+Model!CS15+Model!CT15</f>
        <v>-53608578.000000007</v>
      </c>
      <c r="J10" s="69">
        <f>Model!CU15+Model!CV15+Model!CW15+Model!CX15+Model!CY15+Model!CZ15+Model!DA15+Model!DB15+Model!DC15+Model!DD15+Model!DE15+Model!DF15</f>
        <v>-8378693.1000000006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7946068.6854369082</v>
      </c>
      <c r="E12" s="71">
        <f>Model!AM17+Model!AN17+Model!AO17+Model!AP17+Model!AQ17+Model!AR17+Model!AS17+Model!AT17+Model!AU17+Model!AV17+Model!AW17+Model!AX17</f>
        <v>7786484.9021326946</v>
      </c>
      <c r="F12" s="71">
        <f>Model!AY17+Model!AZ17+Model!BA17+Model!BB17+Model!BC17+Model!BD17+Model!BE17+Model!BF17+Model!BG17+Model!BH17+Model!BI17+Model!BJ17</f>
        <v>7743901.6746096108</v>
      </c>
      <c r="G12" s="71">
        <f>Model!BK17+Model!BL17+Model!BM17+Model!BN17+Model!BO17+Model!BP17+Model!BQ17+Model!BR17+Model!BS17+Model!BT17+Model!BU17+Model!BV17</f>
        <v>7873571.3999999994</v>
      </c>
      <c r="H12" s="71">
        <f>Model!BW17+Model!BX17+Model!BY17+Model!BZ17+Model!CA17+Model!CB17+Model!CC17+Model!CD17+Model!CE17+Model!CF17+Model!CG17+Model!CH17</f>
        <v>7476281.1000000015</v>
      </c>
      <c r="I12" s="71">
        <f>Model!CI17+Model!CJ17+Model!CK17+Model!CL17+Model!CM17+Model!CN17+Model!CO17+Model!CP17+Model!CQ17+Model!CR17+Model!CS17+Model!CT17</f>
        <v>6501114</v>
      </c>
      <c r="J12" s="71">
        <f>Model!CU17+Model!CV17+Model!CW17+Model!CX17+Model!CY17+Model!CZ17+Model!DA17+Model!DB17+Model!DC17+Model!DD17+Model!DE17+Model!DF17</f>
        <v>1914216.8999999997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7222362.6254369095</v>
      </c>
      <c r="E15" s="73">
        <f>Model!AM20+Model!AN20+Model!AO20+Model!AP20+Model!AQ20+Model!AR20+Model!AS20+Model!AT20+Model!AU20+Model!AV20+Model!AW20+Model!AX20</f>
        <v>7786484.9021326946</v>
      </c>
      <c r="F15" s="73">
        <f>Model!AY20+Model!AZ20+Model!BA20+Model!BB20+Model!BC20+Model!BD20+Model!BE20+Model!BF20+Model!BG20+Model!BH20+Model!BI20+Model!BJ20</f>
        <v>7743901.6746096108</v>
      </c>
      <c r="G15" s="73">
        <f>Model!BK20+Model!BL20+Model!BM20+Model!BN20+Model!BO20+Model!BP20+Model!BQ20+Model!BR20+Model!BS20+Model!BT20+Model!BU20+Model!BV20</f>
        <v>7873571.3999999994</v>
      </c>
      <c r="H15" s="73">
        <f>Model!BW20+Model!BX20+Model!BY20+Model!BZ20+Model!CA20+Model!CB20+Model!CC20+Model!CD20+Model!CE20+Model!CF20+Model!CG20+Model!CH20</f>
        <v>7476281.1000000015</v>
      </c>
      <c r="I15" s="73">
        <f>Model!CI20+Model!CJ20+Model!CK20+Model!CL20+Model!CM20+Model!CN20+Model!CO20+Model!CP20+Model!CQ20+Model!CR20+Model!CS20+Model!CT20</f>
        <v>6501114</v>
      </c>
      <c r="J15" s="73">
        <f>Model!CU20+Model!CV20+Model!CW20+Model!CX20+Model!CY20+Model!CZ20+Model!DA20+Model!DB20+Model!DC20+Model!DD20+Model!DE20+Model!DF20</f>
        <v>1914216.8999999997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 ca="1">SUM(Model!C54:N54)</f>
        <v>0</v>
      </c>
      <c r="C21" s="3">
        <f ca="1">SUM(Model!O54:Z54)</f>
        <v>0</v>
      </c>
      <c r="D21" s="3">
        <f ca="1">SUM(Model!AA54:AL54)</f>
        <v>-37500</v>
      </c>
      <c r="E21" s="3">
        <f ca="1">SUM(Model!AM54:AX54)</f>
        <v>-127500</v>
      </c>
      <c r="F21" s="3">
        <f ca="1">SUM(Model!AY54:BJ54)</f>
        <v>-120000</v>
      </c>
      <c r="G21" s="3">
        <f ca="1">SUM(Model!BK54:BV54)</f>
        <v>-172500</v>
      </c>
      <c r="H21" s="3">
        <f ca="1">SUM(Model!BW54:CH54)</f>
        <v>-146212.14909414636</v>
      </c>
      <c r="I21" s="3">
        <f ca="1">SUM(Model!CI54:CT54)</f>
        <v>-37500</v>
      </c>
      <c r="J21" s="3">
        <f ca="1">SUM(Model!CU54:DF54)</f>
        <v>37500</v>
      </c>
    </row>
    <row r="22" spans="1:10" ht="15" customHeight="1" x14ac:dyDescent="0.25">
      <c r="A22" s="18" t="s">
        <v>27</v>
      </c>
      <c r="B22" s="20">
        <f ca="1">SUM(Model!C56:N56)</f>
        <v>-4913868</v>
      </c>
      <c r="C22" s="20">
        <f ca="1">SUM(Model!O56:Z56)</f>
        <v>-6467764.8055000016</v>
      </c>
      <c r="D22" s="20">
        <f ca="1">SUM(Model!AA56:AL56)</f>
        <v>-6631936.1016099993</v>
      </c>
      <c r="E22" s="20">
        <f ca="1">SUM(Model!AM56:AX56)</f>
        <v>-6828904.8236422008</v>
      </c>
      <c r="F22" s="20">
        <f ca="1">SUM(Model!AY56:BJ56)</f>
        <v>-6930512.9201150406</v>
      </c>
      <c r="G22" s="20">
        <f ca="1">SUM(Model!BK56:BV56)</f>
        <v>-7094303.1785173425</v>
      </c>
      <c r="H22" s="20">
        <f ca="1">SUM(Model!BW56:CH56)</f>
        <v>-7181531.3911818359</v>
      </c>
      <c r="I22" s="20">
        <f ca="1">SUM(Model!CI56:CT56)</f>
        <v>-7188605.6269294461</v>
      </c>
      <c r="J22" s="20">
        <f ca="1">SUM(Model!CU56:DF56)</f>
        <v>-6534766.9048137059</v>
      </c>
    </row>
    <row r="23" spans="1:10" ht="15" customHeight="1" x14ac:dyDescent="0.25">
      <c r="A23" s="24" t="s">
        <v>28</v>
      </c>
      <c r="B23" s="25">
        <f ca="1">SUM(Model!C57:N57)</f>
        <v>2312478.5750715346</v>
      </c>
      <c r="C23" s="25">
        <f ca="1">SUM(Model!O57:Z57)</f>
        <v>1919514.2570079844</v>
      </c>
      <c r="D23" s="25">
        <f ca="1">SUM(Model!AA57:AL57)</f>
        <v>590426.52382691181</v>
      </c>
      <c r="E23" s="25">
        <f ca="1">SUM(Model!AM57:AX57)</f>
        <v>957580.07849049417</v>
      </c>
      <c r="F23" s="25">
        <f ca="1">SUM(Model!AY57:BJ57)</f>
        <v>813388.7544945695</v>
      </c>
      <c r="G23" s="25">
        <f ca="1">SUM(Model!BK57:BV57)</f>
        <v>779268.2214826562</v>
      </c>
      <c r="H23" s="25">
        <f ca="1">SUM(Model!BW57:CH57)</f>
        <v>294749.70881816687</v>
      </c>
      <c r="I23" s="25">
        <f ca="1">SUM(Model!CI57:CT57)</f>
        <v>-687491.62692944647</v>
      </c>
      <c r="J23" s="25">
        <f ca="1">SUM(Model!CU57:DF57)</f>
        <v>-4620550.0048137074</v>
      </c>
    </row>
    <row r="24" spans="1:10" ht="15" customHeight="1" x14ac:dyDescent="0.25">
      <c r="A24" s="13" t="s">
        <v>29</v>
      </c>
      <c r="B24" s="75">
        <f t="shared" ref="B24:J24" ca="1" si="0">IFERROR(IF(OR(B15&lt;=0,B23/B15&lt;0,B23/B15&gt;1),0,B23/B15),0)</f>
        <v>0.3200065968395161</v>
      </c>
      <c r="C24" s="75">
        <f t="shared" ca="1" si="0"/>
        <v>0.2288601872791397</v>
      </c>
      <c r="D24" s="75">
        <f t="shared" ca="1" si="0"/>
        <v>8.174977558554733E-2</v>
      </c>
      <c r="E24" s="75">
        <f t="shared" ca="1" si="0"/>
        <v>0.12297976436430461</v>
      </c>
      <c r="F24" s="75">
        <f t="shared" ca="1" si="0"/>
        <v>0.10503603850775577</v>
      </c>
      <c r="G24" s="75">
        <f t="shared" ca="1" si="0"/>
        <v>9.8972649372641275E-2</v>
      </c>
      <c r="H24" s="75">
        <f t="shared" ca="1" si="0"/>
        <v>3.9424642395825223E-2</v>
      </c>
      <c r="I24" s="75">
        <f t="shared" ca="1" si="0"/>
        <v>0</v>
      </c>
      <c r="J24" s="75">
        <f t="shared" ca="1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314812.5</v>
      </c>
      <c r="D25" s="76">
        <f>Model!AA80+Model!AB80+Model!AC80+Model!AD80+Model!AE80+Model!AF80+Model!AG80+Model!AH80+Model!AI80+Model!AJ80+Model!AK80+Model!AL80</f>
        <v>200250</v>
      </c>
      <c r="E25" s="76">
        <f>Model!AM80+Model!AN80+Model!AO80+Model!AP80+Model!AQ80+Model!AR80+Model!AS80+Model!AT80+Model!AU80+Model!AV80+Model!AW80+Model!AX80</f>
        <v>163365</v>
      </c>
      <c r="F25" s="76">
        <f>Model!AY80+Model!AZ80+Model!BA80+Model!BB80+Model!BC80+Model!BD80+Model!BE80+Model!BF80+Model!BG80+Model!BH80+Model!BI80+Model!BJ80</f>
        <v>1276957</v>
      </c>
      <c r="G25" s="76">
        <f>Model!BK80+Model!BL80+Model!BM80+Model!BN80+Model!BO80+Model!BP80+Model!BQ80+Model!BR80+Model!BS80+Model!BT80+Model!BU80+Model!BV80</f>
        <v>546560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-636324.81649999996</v>
      </c>
      <c r="D27" s="25">
        <f>Model!AA113+Model!AB113+Model!AC113+Model!AD113+Model!AE113+Model!AF113+Model!AG113+Model!AH113+Model!AI113+Model!AJ113+Model!AK113+Model!AL113</f>
        <v>-769910.06283000007</v>
      </c>
      <c r="E27" s="25">
        <f>Model!AM113+Model!AN113+Model!AO113+Model!AP113+Model!AQ113+Model!AR113+Model!AS113+Model!AT113+Model!AU113+Model!AV113+Model!AW113+Model!AX113</f>
        <v>-989563.26408659993</v>
      </c>
      <c r="F27" s="25">
        <f>Model!AY113+Model!AZ113+Model!BA113+Model!BB113+Model!BC113+Model!BD113+Model!BE113+Model!BF113+Model!BG113+Model!BH113+Model!BI113+Model!BJ113</f>
        <v>-1009354.5293683319</v>
      </c>
      <c r="G27" s="25">
        <f>Model!BK113+Model!BL113+Model!BM113+Model!BN113+Model!BO113+Model!BP113+Model!BQ113+Model!BR113+Model!BS113+Model!BT113+Model!BU113+Model!BV113</f>
        <v>-910266.09995569894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 ca="1">Model!F122+Model!G122+Model!H122+Model!I122+Model!J122+Model!K122+Model!L122+Model!M122+Model!N122+Model!C122+Model!D122+Model!E122</f>
        <v>1339112.4617382013</v>
      </c>
      <c r="C29" s="25">
        <f ca="1">Model!O122+Model!P122+Model!Q122+Model!R122+Model!S122+Model!T122+Model!U122+Model!V122+Model!W122+Model!X122+Model!Y122+Model!Z122</f>
        <v>1283189.4405079845</v>
      </c>
      <c r="D29" s="25">
        <f ca="1">Model!AA122+Model!AB122+Model!AC122+Model!AD122+Model!AE122+Model!AF122+Model!AG122+Model!AH122+Model!AI122+Model!AJ122+Model!AK122+Model!AL122</f>
        <v>-179483.53900308826</v>
      </c>
      <c r="E29" s="25">
        <f ca="1">Model!AM122+Model!AN122+Model!AO122+Model!AP122+Model!AQ122+Model!AR122+Model!AS122+Model!AT122+Model!AU122+Model!AV122+Model!AW122+Model!AX122</f>
        <v>-31983.185596105293</v>
      </c>
      <c r="F29" s="25">
        <f ca="1">Model!AY122+Model!AZ122+Model!BA122+Model!BB122+Model!BC122+Model!BD122+Model!BE122+Model!BF122+Model!BG122+Model!BH122+Model!BI122+Model!BJ122</f>
        <v>-195965.77487376216</v>
      </c>
      <c r="G29" s="25">
        <f ca="1">Model!BK122+Model!BL122+Model!BM122+Model!BN122+Model!BO122+Model!BP122+Model!BQ122+Model!BR122+Model!BS122+Model!BT122+Model!BU122+Model!BV122</f>
        <v>-130997.87847304274</v>
      </c>
      <c r="H29" s="25">
        <f ca="1">Model!BW122+Model!BX122+Model!BY122+Model!BZ122+Model!CA122+Model!CB122+Model!CC122+Model!CD122+Model!CE122+Model!CF122+Model!CG122+Model!CH122</f>
        <v>-466860.74353664578</v>
      </c>
      <c r="I29" s="25">
        <f ca="1">Model!CI122+Model!CJ122+Model!CK122+Model!CL122+Model!CM122+Model!CN122+Model!CO122+Model!CP122+Model!CQ122+Model!CR122+Model!CS122+Model!CT122</f>
        <v>-254770.70172487618</v>
      </c>
      <c r="J29" s="25">
        <f ca="1">Model!CU122+Model!CV122+Model!CW122+Model!CX122+Model!CY122+Model!CZ122+Model!DA122+Model!DB122+Model!DC122+Model!DD122+Model!DE122+Model!DF122</f>
        <v>-3154582.2078738222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 ca="1">Model!O136+Model!P136+Model!Q136+Model!R136+Model!S136+Model!T136+Model!U136+Model!V136+Model!W136+Model!X136+Model!Y136+Model!Z136</f>
        <v>-250000</v>
      </c>
      <c r="D41" s="3">
        <f ca="1">Model!AA136+Model!AB136+Model!AC136+Model!AD136+Model!AE136+Model!AF136+Model!AG136+Model!AH136+Model!AI136+Model!AJ136+Model!AK136+Model!AL136</f>
        <v>-250000</v>
      </c>
      <c r="E41" s="3">
        <f ca="1">Model!AM136+Model!AN136+Model!AO136+Model!AP136+Model!AQ136+Model!AR136+Model!AS136+Model!AT136+Model!AU136+Model!AV136+Model!AW136+Model!AX136</f>
        <v>0</v>
      </c>
      <c r="F41" s="3">
        <f ca="1">Model!AY136+Model!AZ136+Model!BA136+Model!BB136+Model!BC136+Model!BD136+Model!BE136+Model!BF136+Model!BG136+Model!BH136+Model!BI136+Model!BJ136</f>
        <v>0</v>
      </c>
      <c r="G41" s="3">
        <f ca="1">Model!BK136+Model!BL136+Model!BM136+Model!BN136+Model!BO136+Model!BP136+Model!BQ136+Model!BR136+Model!BS136+Model!BT136+Model!BU136+Model!BV136</f>
        <v>0</v>
      </c>
      <c r="H41" s="3">
        <f ca="1">Model!BW136+Model!BX136+Model!BY136+Model!BZ136+Model!CA136+Model!CB136+Model!CC136+Model!CD136+Model!CE136+Model!CF136+Model!CG136+Model!CH136</f>
        <v>0</v>
      </c>
      <c r="I41" s="3">
        <f ca="1"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 ca="1">Model!Z137</f>
        <v>750000</v>
      </c>
      <c r="D42" s="3">
        <f ca="1">Model!AL137</f>
        <v>500000</v>
      </c>
      <c r="E42" s="3">
        <f ca="1">Model!AX137</f>
        <v>500000</v>
      </c>
      <c r="F42" s="3">
        <f ca="1">Model!BJ137</f>
        <v>500000</v>
      </c>
      <c r="G42" s="3">
        <f ca="1">Model!BV137</f>
        <v>500000</v>
      </c>
      <c r="H42" s="3">
        <f ca="1">Model!CH137</f>
        <v>500000</v>
      </c>
      <c r="I42" s="3">
        <f ca="1">Model!CT137</f>
        <v>500000</v>
      </c>
      <c r="J42" s="3">
        <f ca="1">Model!DF137</f>
        <v>500000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 ca="1">Model!N177</f>
        <v>3444104.7650715336</v>
      </c>
      <c r="C48" s="78">
        <f ca="1">Model!Z177</f>
        <v>5363619.0220795162</v>
      </c>
      <c r="D48" s="78">
        <f ca="1">Model!AL177</f>
        <v>5954045.5459064264</v>
      </c>
      <c r="E48" s="78">
        <f ca="1">Model!AX177</f>
        <v>6911625.6243969165</v>
      </c>
      <c r="F48" s="78">
        <f ca="1">Model!BJ177</f>
        <v>7725014.3788914876</v>
      </c>
      <c r="G48" s="78">
        <f ca="1">Model!BV177</f>
        <v>8504282.6003741454</v>
      </c>
      <c r="H48" s="78">
        <f ca="1">Model!CH177</f>
        <v>8799032.3091923092</v>
      </c>
      <c r="I48" s="78">
        <f ca="1">Model!CT177</f>
        <v>8111540.6822628602</v>
      </c>
      <c r="J48" s="78">
        <f ca="1">Model!DF177</f>
        <v>3490990.6774491537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 ca="1">Model!Z185</f>
        <v>-2981556.7331187795</v>
      </c>
      <c r="D49" s="78">
        <f ca="1">Model!AL185</f>
        <v>-4001466.7959487787</v>
      </c>
      <c r="E49" s="78">
        <f ca="1">Model!AX185</f>
        <v>-4991030.0600353768</v>
      </c>
      <c r="F49" s="78">
        <f ca="1">Model!BJ185</f>
        <v>-6000384.5894037103</v>
      </c>
      <c r="G49" s="78">
        <f ca="1">Model!BV185</f>
        <v>-6910650.6893594116</v>
      </c>
      <c r="H49" s="78">
        <f ca="1">Model!CH185</f>
        <v>-7672261.1417142218</v>
      </c>
      <c r="I49" s="78">
        <f ca="1">Model!CT185</f>
        <v>-7239540.2165096477</v>
      </c>
      <c r="J49" s="78">
        <f ca="1">Model!DF185</f>
        <v>-5773572.4195697596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 ca="1">Model!O189+Model!P189+Model!Q189+Model!R189+Model!S189+Model!T189+Model!U189+Model!V189+Model!W189+Model!X189+Model!Y189+Model!Z189</f>
        <v>-591393.92752146022</v>
      </c>
      <c r="D50" s="78">
        <f ca="1">Model!AA189+Model!AB189+Model!AC189+Model!AD189+Model!AE189+Model!AF189+Model!AG189+Model!AH189+Model!AI189+Model!AJ189+Model!AK189+Model!AL189</f>
        <v>-384956.83215239533</v>
      </c>
      <c r="E50" s="78">
        <f ca="1">Model!AM189+Model!AN189+Model!AO189+Model!AP189+Model!AQ189+Model!AR189+Model!AS189+Model!AT189+Model!AU189+Model!AV189+Model!AW189+Model!AX189</f>
        <v>0</v>
      </c>
      <c r="F50" s="78">
        <f ca="1">Model!AY189+Model!AZ189+Model!BA189+Model!BB189+Model!BC189+Model!BD189+Model!BE189+Model!BF189+Model!BG189+Model!BH189+Model!BI189+Model!BJ189</f>
        <v>0</v>
      </c>
      <c r="G50" s="78">
        <f ca="1">Model!BK189+Model!BL189+Model!BM189+Model!BN189+Model!BO189+Model!BP189+Model!BQ189+Model!BR189+Model!BS189+Model!BT189+Model!BU189+Model!BV189</f>
        <v>0</v>
      </c>
      <c r="H50" s="78">
        <f ca="1">Model!BW189+Model!BX189+Model!BY189+Model!BZ189+Model!CA189+Model!CB189+Model!CC189+Model!CD189+Model!CE189+Model!CF189+Model!CG189+Model!CH189</f>
        <v>0</v>
      </c>
      <c r="I50" s="78">
        <f ca="1">Model!CI189+Model!CJ189+Model!CK189+Model!CL189+Model!CM189+Model!CN189+Model!CO189+Model!CP189+Model!CQ189+Model!CR189+Model!CS189+Model!CT189</f>
        <v>0</v>
      </c>
      <c r="J50" s="78">
        <f ca="1">Model!CU189+Model!CV189+Model!CW189+Model!CX189+Model!CY189+Model!CZ189+Model!DA189+Model!DB189+Model!DC189+Model!DD189+Model!DE189+Model!DF189</f>
        <v>0</v>
      </c>
    </row>
    <row r="51" spans="1:10" ht="15" customHeight="1" x14ac:dyDescent="0.25">
      <c r="A51" s="79" t="s">
        <v>51</v>
      </c>
      <c r="B51" s="80">
        <f ca="1">Model!N190</f>
        <v>2844842.0917382007</v>
      </c>
      <c r="C51" s="80">
        <f ca="1">Model!Z190</f>
        <v>2382062.2889607367</v>
      </c>
      <c r="D51" s="80">
        <f ca="1">Model!AL190</f>
        <v>1952578.7499576476</v>
      </c>
      <c r="E51" s="80">
        <f ca="1">Model!AX190</f>
        <v>1920595.5643615399</v>
      </c>
      <c r="F51" s="80">
        <f ca="1">Model!BJ190</f>
        <v>1724629.789487777</v>
      </c>
      <c r="G51" s="80">
        <f ca="1">Model!BV190</f>
        <v>1593631.9110147341</v>
      </c>
      <c r="H51" s="80">
        <f ca="1">Model!CH190</f>
        <v>1126771.1674780874</v>
      </c>
      <c r="I51" s="80">
        <f ca="1">Model!CT190</f>
        <v>872000.46575321257</v>
      </c>
      <c r="J51" s="80">
        <f ca="1">Model!DF190</f>
        <v>-2282581.7421206064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17143021.497728001</v>
      </c>
      <c r="K3" s="65">
        <f>Model!AD8+Model!AE8+Model!AF8</f>
        <v>13569035.117488001</v>
      </c>
      <c r="L3" s="65">
        <f>Model!AG8+Model!AH8+Model!AI8</f>
        <v>10431100.051765</v>
      </c>
      <c r="M3" s="65">
        <f>Model!AJ8+Model!AK8+Model!AL8</f>
        <v>12014044.011073001</v>
      </c>
      <c r="N3" s="65">
        <f>Model!AM8+Model!AN8+Model!AO8</f>
        <v>14078629.058484001</v>
      </c>
      <c r="O3" s="65">
        <f>Model!AP8+Model!AQ8+Model!AR8</f>
        <v>16211907.488293998</v>
      </c>
      <c r="P3" s="65">
        <f>Model!AS8+Model!AT8+Model!AU8</f>
        <v>19136949.921916001</v>
      </c>
      <c r="Q3" s="65">
        <f>Model!AV8+Model!AW8+Model!AX8</f>
        <v>17953371.356072001</v>
      </c>
      <c r="R3" s="65">
        <f>Model!AY8+Model!AZ8+Model!BA8</f>
        <v>17287079.614079997</v>
      </c>
      <c r="S3" s="65">
        <f>Model!BB8+Model!BC8+Model!BD8</f>
        <v>14974516.349224001</v>
      </c>
      <c r="T3" s="65">
        <f>Model!BE8+Model!BF8+Model!BG8</f>
        <v>13524834.951639999</v>
      </c>
      <c r="U3" s="65">
        <f>Model!BH8+Model!BI8+Model!BJ8</f>
        <v>12780473.005208001</v>
      </c>
      <c r="V3" s="65">
        <f>Model!BK8+Model!BL8+Model!BM8</f>
        <v>14195085</v>
      </c>
      <c r="W3" s="65">
        <f>Model!BN8+Model!BO8+Model!BP8</f>
        <v>18046668</v>
      </c>
      <c r="X3" s="65">
        <f>Model!BQ8+Model!BR8+Model!BS8</f>
        <v>19880676</v>
      </c>
      <c r="Y3" s="65">
        <f>Model!BT8+Model!BU8+Model!BV8</f>
        <v>19022031</v>
      </c>
      <c r="Z3" s="65">
        <f>Model!BW8+Model!BX8+Model!BY8</f>
        <v>16723875</v>
      </c>
      <c r="AA3" s="65">
        <f>Model!BZ8+Model!CA8+Model!CB8</f>
        <v>13447512</v>
      </c>
      <c r="AB3" s="65">
        <f>Model!CC8+Model!CD8+Model!CE8</f>
        <v>12735585</v>
      </c>
      <c r="AC3" s="65">
        <f>Model!CF8+Model!CG8+Model!CH8</f>
        <v>13269381</v>
      </c>
      <c r="AD3" s="65">
        <f>Model!CI8+Model!CJ8+Model!CK8</f>
        <v>16130874</v>
      </c>
      <c r="AE3" s="65">
        <f>Model!CL8+Model!CM8+Model!CN8</f>
        <v>16826532</v>
      </c>
      <c r="AF3" s="65">
        <f>Model!CO8+Model!CP8+Model!CQ8</f>
        <v>15232053</v>
      </c>
      <c r="AG3" s="65">
        <f>Model!CR8+Model!CS8+Model!CT8</f>
        <v>11920233</v>
      </c>
      <c r="AH3" s="65">
        <f>Model!CU8+Model!CV8+Model!CW8</f>
        <v>7048326</v>
      </c>
      <c r="AI3" s="65">
        <f>Model!CX8+Model!CY8+Model!CZ8</f>
        <v>2846829</v>
      </c>
      <c r="AJ3" s="65">
        <f>Model!DA8+Model!DB8+Model!DC8</f>
        <v>397755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994535.24350230629</v>
      </c>
      <c r="K5" s="67">
        <f>Model!AD10+Model!AE10+Model!AF10</f>
        <v>1037757.4046992395</v>
      </c>
      <c r="L5" s="67">
        <f>Model!AG10+Model!AH10+Model!AI10</f>
        <v>1124201.7270931061</v>
      </c>
      <c r="M5" s="67">
        <f>Model!AJ10+Model!AK10+Model!AL10</f>
        <v>1384125.7309810021</v>
      </c>
      <c r="N5" s="67">
        <f>Model!AM10+Model!AN10+Model!AO10</f>
        <v>1033750.9035738751</v>
      </c>
      <c r="O5" s="67">
        <f>Model!AP10+Model!AQ10+Model!AR10</f>
        <v>1061440.3383060498</v>
      </c>
      <c r="P5" s="67">
        <f>Model!AS10+Model!AT10+Model!AU10</f>
        <v>1402893.2104135498</v>
      </c>
      <c r="Q5" s="67">
        <f>Model!AV10+Model!AW10+Model!AX10</f>
        <v>951344.73130180012</v>
      </c>
      <c r="R5" s="67">
        <f>Model!AY10+Model!AZ10+Model!BA10</f>
        <v>1002940.9813018001</v>
      </c>
      <c r="S5" s="67">
        <f>Model!BB10+Model!BC10+Model!BD10</f>
        <v>1054537.2313018001</v>
      </c>
      <c r="T5" s="67">
        <f>Model!BE10+Model!BF10+Model!BG10</f>
        <v>1137091.2313017999</v>
      </c>
      <c r="U5" s="67">
        <f>Model!BH10+Model!BI10+Model!BJ10</f>
        <v>1230526.4162898667</v>
      </c>
      <c r="V5" s="67">
        <f>Model!BK10+Model!BL10+Model!BM10</f>
        <v>1011286.5</v>
      </c>
      <c r="W5" s="67">
        <f>Model!BN10+Model!BO10+Model!BP10</f>
        <v>1114479</v>
      </c>
      <c r="X5" s="67">
        <f>Model!BQ10+Model!BR10+Model!BS10</f>
        <v>1227990.75</v>
      </c>
      <c r="Y5" s="67">
        <f>Model!BT10+Model!BU10+Model!BV10</f>
        <v>1145436.75</v>
      </c>
      <c r="Z5" s="67">
        <f>Model!BW10+Model!BX10+Model!BY10</f>
        <v>1197033</v>
      </c>
      <c r="AA5" s="67">
        <f>Model!BZ10+Model!CA10+Model!CB10</f>
        <v>990648</v>
      </c>
      <c r="AB5" s="67">
        <f>Model!CC10+Model!CD10+Model!CE10</f>
        <v>1093840.5</v>
      </c>
      <c r="AC5" s="67">
        <f>Model!CF10+Model!CG10+Model!CH10</f>
        <v>990648</v>
      </c>
      <c r="AD5" s="67">
        <f>Model!CI10+Model!CJ10+Model!CK10</f>
        <v>1021605.75</v>
      </c>
      <c r="AE5" s="67">
        <f>Model!CL10+Model!CM10+Model!CN10</f>
        <v>1021605.75</v>
      </c>
      <c r="AF5" s="67">
        <f>Model!CO10+Model!CP10+Model!CQ10</f>
        <v>835859.25</v>
      </c>
      <c r="AG5" s="67">
        <f>Model!CR10+Model!CS10+Model!CT10</f>
        <v>835859.25</v>
      </c>
      <c r="AH5" s="67">
        <f>Model!CU10+Model!CV10+Model!CW10</f>
        <v>650112.75</v>
      </c>
      <c r="AI5" s="67">
        <f>Model!CX10+Model!CY10+Model!CZ10</f>
        <v>340535.25</v>
      </c>
      <c r="AJ5" s="67">
        <f>Model!DA10+Model!DB10+Model!DC10</f>
        <v>103192.5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745897.81850054499</v>
      </c>
      <c r="K7" s="67">
        <f>Model!AD12+Model!AE12+Model!AF12</f>
        <v>778314.28232955839</v>
      </c>
      <c r="L7" s="67">
        <f>Model!AG12+Model!AH12+Model!AI12</f>
        <v>843147.20998758497</v>
      </c>
      <c r="M7" s="67">
        <f>Model!AJ12+Model!AK12+Model!AL12</f>
        <v>1038089.2683435684</v>
      </c>
      <c r="N7" s="67">
        <f>Model!AM12+Model!AN12+Model!AO12</f>
        <v>775309.42104510008</v>
      </c>
      <c r="O7" s="67">
        <f>Model!AP12+Model!AQ12+Model!AR12</f>
        <v>796076.39647123986</v>
      </c>
      <c r="P7" s="67">
        <f>Model!AS12+Model!AT12+Model!AU12</f>
        <v>1052164.8097172398</v>
      </c>
      <c r="Q7" s="67">
        <f>Model!AV12+Model!AW12+Model!AX12</f>
        <v>713505.09130384005</v>
      </c>
      <c r="R7" s="67">
        <f>Model!AY12+Model!AZ12+Model!BA12</f>
        <v>752202.09130384005</v>
      </c>
      <c r="S7" s="67">
        <f>Model!BB12+Model!BC12+Model!BD12</f>
        <v>790899.09130384005</v>
      </c>
      <c r="T7" s="67">
        <f>Model!BE12+Model!BF12+Model!BG12</f>
        <v>852814.29130384</v>
      </c>
      <c r="U7" s="67">
        <f>Model!BH12+Model!BI12+Model!BJ12</f>
        <v>922890.34050282673</v>
      </c>
      <c r="V7" s="67">
        <f>Model!BK12+Model!BL12+Model!BM12</f>
        <v>758461.2</v>
      </c>
      <c r="W7" s="67">
        <f>Model!BN12+Model!BO12+Model!BP12</f>
        <v>835855.2</v>
      </c>
      <c r="X7" s="67">
        <f>Model!BQ12+Model!BR12+Model!BS12</f>
        <v>920988.60000000009</v>
      </c>
      <c r="Y7" s="67">
        <f>Model!BT12+Model!BU12+Model!BV12</f>
        <v>859073.39999999991</v>
      </c>
      <c r="Z7" s="67">
        <f>Model!BW12+Model!BX12+Model!BY12</f>
        <v>897770.39999999991</v>
      </c>
      <c r="AA7" s="67">
        <f>Model!BZ12+Model!CA12+Model!CB12</f>
        <v>742982.39999999991</v>
      </c>
      <c r="AB7" s="67">
        <f>Model!CC12+Model!CD12+Model!CE12</f>
        <v>820376.39999999991</v>
      </c>
      <c r="AC7" s="67">
        <f>Model!CF12+Model!CG12+Model!CH12</f>
        <v>742982.4</v>
      </c>
      <c r="AD7" s="67">
        <f>Model!CI12+Model!CJ12+Model!CK12</f>
        <v>766200.6</v>
      </c>
      <c r="AE7" s="67">
        <f>Model!CL12+Model!CM12+Model!CN12</f>
        <v>766200.59999999986</v>
      </c>
      <c r="AF7" s="67">
        <f>Model!CO12+Model!CP12+Model!CQ12</f>
        <v>626891.39999999991</v>
      </c>
      <c r="AG7" s="67">
        <f>Model!CR12+Model!CS12+Model!CT12</f>
        <v>626891.4</v>
      </c>
      <c r="AH7" s="67">
        <f>Model!CU12+Model!CV12+Model!CW12</f>
        <v>487582.19999999995</v>
      </c>
      <c r="AI7" s="67">
        <f>Model!CX12+Model!CY12+Model!CZ12</f>
        <v>255400.19999999998</v>
      </c>
      <c r="AJ7" s="67">
        <f>Model!DA12+Model!DB12+Model!DC12</f>
        <v>77394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15402588.435725149</v>
      </c>
      <c r="K9" s="67">
        <f>Model!AD14+Model!AE14+Model!AF14</f>
        <v>11752963.430459201</v>
      </c>
      <c r="L9" s="67">
        <f>Model!AG14+Model!AH14+Model!AI14</f>
        <v>8463751.1146843098</v>
      </c>
      <c r="M9" s="67">
        <f>Model!AJ14+Model!AK14+Model!AL14</f>
        <v>9591829.0117484294</v>
      </c>
      <c r="N9" s="67">
        <f>Model!AM14+Model!AN14+Model!AO14</f>
        <v>12269568.733865026</v>
      </c>
      <c r="O9" s="67">
        <f>Model!AP14+Model!AQ14+Model!AR14</f>
        <v>14354390.753516708</v>
      </c>
      <c r="P9" s="67">
        <f>Model!AS14+Model!AT14+Model!AU14</f>
        <v>16681891.90178521</v>
      </c>
      <c r="Q9" s="67">
        <f>Model!AV14+Model!AW14+Model!AX14</f>
        <v>16288521.533466361</v>
      </c>
      <c r="R9" s="67">
        <f>Model!AY14+Model!AZ14+Model!BA14</f>
        <v>15531936.541474361</v>
      </c>
      <c r="S9" s="67">
        <f>Model!BB14+Model!BC14+Model!BD14</f>
        <v>13129080.026618361</v>
      </c>
      <c r="T9" s="67">
        <f>Model!BE14+Model!BF14+Model!BG14</f>
        <v>11534929.42903436</v>
      </c>
      <c r="U9" s="67">
        <f>Model!BH14+Model!BI14+Model!BJ14</f>
        <v>10627056.248415306</v>
      </c>
      <c r="V9" s="67">
        <f>Model!BK14+Model!BL14+Model!BM14</f>
        <v>12425337.300000001</v>
      </c>
      <c r="W9" s="67">
        <f>Model!BN14+Model!BO14+Model!BP14</f>
        <v>16096333.800000001</v>
      </c>
      <c r="X9" s="67">
        <f>Model!BQ14+Model!BR14+Model!BS14</f>
        <v>17731696.649999999</v>
      </c>
      <c r="Y9" s="67">
        <f>Model!BT14+Model!BU14+Model!BV14</f>
        <v>17017520.850000001</v>
      </c>
      <c r="Z9" s="67">
        <f>Model!BW14+Model!BX14+Model!BY14</f>
        <v>14629071.600000001</v>
      </c>
      <c r="AA9" s="67">
        <f>Model!BZ14+Model!CA14+Model!CB14</f>
        <v>11713881.6</v>
      </c>
      <c r="AB9" s="67">
        <f>Model!CC14+Model!CD14+Model!CE14</f>
        <v>10821368.1</v>
      </c>
      <c r="AC9" s="67">
        <f>Model!CF14+Model!CG14+Model!CH14</f>
        <v>11535750.6</v>
      </c>
      <c r="AD9" s="67">
        <f>Model!CI14+Model!CJ14+Model!CK14</f>
        <v>14343067.649999999</v>
      </c>
      <c r="AE9" s="67">
        <f>Model!CL14+Model!CM14+Model!CN14</f>
        <v>15038725.649999999</v>
      </c>
      <c r="AF9" s="67">
        <f>Model!CO14+Model!CP14+Model!CQ14</f>
        <v>13769302.350000001</v>
      </c>
      <c r="AG9" s="67">
        <f>Model!CR14+Model!CS14+Model!CT14</f>
        <v>10457482.35</v>
      </c>
      <c r="AH9" s="67">
        <f>Model!CU14+Model!CV14+Model!CW14</f>
        <v>5910631.0500000007</v>
      </c>
      <c r="AI9" s="67">
        <f>Model!CX14+Model!CY14+Model!CZ14</f>
        <v>2250893.5499999998</v>
      </c>
      <c r="AJ9" s="67">
        <f>Model!DA14+Model!DB14+Model!DC14</f>
        <v>217168.5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-15402588.435725149</v>
      </c>
      <c r="K10" s="82">
        <f>Model!AD15+Model!AE15+Model!AF15</f>
        <v>-11752963.430459201</v>
      </c>
      <c r="L10" s="82">
        <f>Model!AG15+Model!AH15+Model!AI15</f>
        <v>-8463751.1146843098</v>
      </c>
      <c r="M10" s="82">
        <f>Model!AJ15+Model!AK15+Model!AL15</f>
        <v>-9591829.0117484294</v>
      </c>
      <c r="N10" s="82">
        <f>Model!AM15+Model!AN15+Model!AO15</f>
        <v>-12269568.733865026</v>
      </c>
      <c r="O10" s="82">
        <f>Model!AP15+Model!AQ15+Model!AR15</f>
        <v>-14354390.753516708</v>
      </c>
      <c r="P10" s="82">
        <f>Model!AS15+Model!AT15+Model!AU15</f>
        <v>-16681891.90178521</v>
      </c>
      <c r="Q10" s="82">
        <f>Model!AV15+Model!AW15+Model!AX15</f>
        <v>-16288521.533466361</v>
      </c>
      <c r="R10" s="82">
        <f>Model!AY15+Model!AZ15+Model!BA15</f>
        <v>-15531936.541474361</v>
      </c>
      <c r="S10" s="82">
        <f>Model!BB15+Model!BC15+Model!BD15</f>
        <v>-13129080.026618361</v>
      </c>
      <c r="T10" s="82">
        <f>Model!BE15+Model!BF15+Model!BG15</f>
        <v>-11534929.42903436</v>
      </c>
      <c r="U10" s="82">
        <f>Model!BH15+Model!BI15+Model!BJ15</f>
        <v>-10627056.248415306</v>
      </c>
      <c r="V10" s="82">
        <f>Model!BK15+Model!BL15+Model!BM15</f>
        <v>-12425337.300000001</v>
      </c>
      <c r="W10" s="82">
        <f>Model!BN15+Model!BO15+Model!BP15</f>
        <v>-16096333.800000001</v>
      </c>
      <c r="X10" s="82">
        <f>Model!BQ15+Model!BR15+Model!BS15</f>
        <v>-17731696.649999999</v>
      </c>
      <c r="Y10" s="82">
        <f>Model!BT15+Model!BU15+Model!BV15</f>
        <v>-17017520.850000001</v>
      </c>
      <c r="Z10" s="82">
        <f>Model!BW15+Model!BX15+Model!BY15</f>
        <v>-14629071.600000001</v>
      </c>
      <c r="AA10" s="82">
        <f>Model!BZ15+Model!CA15+Model!CB15</f>
        <v>-11713881.6</v>
      </c>
      <c r="AB10" s="82">
        <f>Model!CC15+Model!CD15+Model!CE15</f>
        <v>-10821368.1</v>
      </c>
      <c r="AC10" s="82">
        <f>Model!CF15+Model!CG15+Model!CH15</f>
        <v>-11535750.6</v>
      </c>
      <c r="AD10" s="82">
        <f>Model!CI15+Model!CJ15+Model!CK15</f>
        <v>-14343067.649999999</v>
      </c>
      <c r="AE10" s="82">
        <f>Model!CL15+Model!CM15+Model!CN15</f>
        <v>-15038725.649999999</v>
      </c>
      <c r="AF10" s="82">
        <f>Model!CO15+Model!CP15+Model!CQ15</f>
        <v>-13769302.350000001</v>
      </c>
      <c r="AG10" s="82">
        <f>Model!CR15+Model!CS15+Model!CT15</f>
        <v>-10457482.35</v>
      </c>
      <c r="AH10" s="82">
        <f>Model!CU15+Model!CV15+Model!CW15</f>
        <v>-5910631.0500000007</v>
      </c>
      <c r="AI10" s="82">
        <f>Model!CX15+Model!CY15+Model!CZ15</f>
        <v>-2250893.5499999998</v>
      </c>
      <c r="AJ10" s="82">
        <f>Model!DA15+Model!DB15+Model!DC15</f>
        <v>-217168.5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1740433.0620028507</v>
      </c>
      <c r="K12" s="71">
        <f>Model!AD17+Model!AE17+Model!AF17</f>
        <v>1816071.6870287973</v>
      </c>
      <c r="L12" s="71">
        <f>Model!AG17+Model!AH17+Model!AI17</f>
        <v>1967348.9370806911</v>
      </c>
      <c r="M12" s="71">
        <f>Model!AJ17+Model!AK17+Model!AL17</f>
        <v>2422214.9993245709</v>
      </c>
      <c r="N12" s="71">
        <f>Model!AM17+Model!AN17+Model!AO17</f>
        <v>1809060.3246189752</v>
      </c>
      <c r="O12" s="71">
        <f>Model!AP17+Model!AQ17+Model!AR17</f>
        <v>1857516.7347772904</v>
      </c>
      <c r="P12" s="71">
        <f>Model!AS17+Model!AT17+Model!AU17</f>
        <v>2455058.0201307889</v>
      </c>
      <c r="Q12" s="71">
        <f>Model!AV17+Model!AW17+Model!AX17</f>
        <v>1664849.8226056397</v>
      </c>
      <c r="R12" s="71">
        <f>Model!AY17+Model!AZ17+Model!BA17</f>
        <v>1755143.0726056388</v>
      </c>
      <c r="S12" s="71">
        <f>Model!BB17+Model!BC17+Model!BD17</f>
        <v>1845436.3226056397</v>
      </c>
      <c r="T12" s="71">
        <f>Model!BE17+Model!BF17+Model!BG17</f>
        <v>1989905.5226056399</v>
      </c>
      <c r="U12" s="71">
        <f>Model!BH17+Model!BI17+Model!BJ17</f>
        <v>2153416.7567926929</v>
      </c>
      <c r="V12" s="71">
        <f>Model!BK17+Model!BL17+Model!BM17</f>
        <v>1769747.6999999997</v>
      </c>
      <c r="W12" s="71">
        <f>Model!BN17+Model!BO17+Model!BP17</f>
        <v>1950334.2000000002</v>
      </c>
      <c r="X12" s="71">
        <f>Model!BQ17+Model!BR17+Model!BS17</f>
        <v>2148979.3500000006</v>
      </c>
      <c r="Y12" s="71">
        <f>Model!BT17+Model!BU17+Model!BV17</f>
        <v>2004510.1499999994</v>
      </c>
      <c r="Z12" s="71">
        <f>Model!BW17+Model!BX17+Model!BY17</f>
        <v>2094803.4000000004</v>
      </c>
      <c r="AA12" s="71">
        <f>Model!BZ17+Model!CA17+Model!CB17</f>
        <v>1733630.4000000004</v>
      </c>
      <c r="AB12" s="71">
        <f>Model!CC17+Model!CD17+Model!CE17</f>
        <v>1914216.9000000004</v>
      </c>
      <c r="AC12" s="71">
        <f>Model!CF17+Model!CG17+Model!CH17</f>
        <v>1733630.4000000004</v>
      </c>
      <c r="AD12" s="71">
        <f>Model!CI17+Model!CJ17+Model!CK17</f>
        <v>1787806.3500000006</v>
      </c>
      <c r="AE12" s="71">
        <f>Model!CL17+Model!CM17+Model!CN17</f>
        <v>1787806.3499999996</v>
      </c>
      <c r="AF12" s="71">
        <f>Model!CO17+Model!CP17+Model!CQ17</f>
        <v>1462750.6499999994</v>
      </c>
      <c r="AG12" s="71">
        <f>Model!CR17+Model!CS17+Model!CT17</f>
        <v>1462750.65</v>
      </c>
      <c r="AH12" s="71">
        <f>Model!CU17+Model!CV17+Model!CW17</f>
        <v>1137694.9499999997</v>
      </c>
      <c r="AI12" s="71">
        <f>Model!CX17+Model!CY17+Model!CZ17</f>
        <v>595935.44999999995</v>
      </c>
      <c r="AJ12" s="71">
        <f>Model!DA17+Model!DB17+Model!DC17</f>
        <v>180586.5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1740433.0620028507</v>
      </c>
      <c r="K15" s="73">
        <f>Model!AD20+Model!AE20+Model!AF20</f>
        <v>1092365.6270287973</v>
      </c>
      <c r="L15" s="73">
        <f>Model!AG20+Model!AH20+Model!AI20</f>
        <v>1967348.9370806911</v>
      </c>
      <c r="M15" s="73">
        <f>Model!AJ20+Model!AK20+Model!AL20</f>
        <v>2422214.9993245709</v>
      </c>
      <c r="N15" s="73">
        <f>Model!AM20+Model!AN20+Model!AO20</f>
        <v>1809060.3246189752</v>
      </c>
      <c r="O15" s="73">
        <f>Model!AP20+Model!AQ20+Model!AR20</f>
        <v>1857516.7347772904</v>
      </c>
      <c r="P15" s="73">
        <f>Model!AS20+Model!AT20+Model!AU20</f>
        <v>2455058.0201307889</v>
      </c>
      <c r="Q15" s="73">
        <f>Model!AV20+Model!AW20+Model!AX20</f>
        <v>1664849.8226056397</v>
      </c>
      <c r="R15" s="73">
        <f>Model!AY20+Model!AZ20+Model!BA20</f>
        <v>1755143.0726056388</v>
      </c>
      <c r="S15" s="73">
        <f>Model!BB20+Model!BC20+Model!BD20</f>
        <v>1845436.3226056397</v>
      </c>
      <c r="T15" s="73">
        <f>Model!BE20+Model!BF20+Model!BG20</f>
        <v>1989905.5226056399</v>
      </c>
      <c r="U15" s="73">
        <f>Model!BH20+Model!BI20+Model!BJ20</f>
        <v>2153416.7567926929</v>
      </c>
      <c r="V15" s="73">
        <f>Model!BK20+Model!BL20+Model!BM20</f>
        <v>1769747.6999999997</v>
      </c>
      <c r="W15" s="73">
        <f>Model!BN20+Model!BO20+Model!BP20</f>
        <v>1950334.2000000002</v>
      </c>
      <c r="X15" s="73">
        <f>Model!BQ20+Model!BR20+Model!BS20</f>
        <v>2148979.3500000006</v>
      </c>
      <c r="Y15" s="73">
        <f>Model!BT20+Model!BU20+Model!BV20</f>
        <v>2004510.1499999994</v>
      </c>
      <c r="Z15" s="73">
        <f>Model!BW20+Model!BX20+Model!BY20</f>
        <v>2094803.4000000004</v>
      </c>
      <c r="AA15" s="73">
        <f>Model!BZ20+Model!CA20+Model!CB20</f>
        <v>1733630.4000000004</v>
      </c>
      <c r="AB15" s="73">
        <f>Model!CC20+Model!CD20+Model!CE20</f>
        <v>1914216.9000000004</v>
      </c>
      <c r="AC15" s="73">
        <f>Model!CF20+Model!CG20+Model!CH20</f>
        <v>1733630.4000000004</v>
      </c>
      <c r="AD15" s="73">
        <f>Model!CI20+Model!CJ20+Model!CK20</f>
        <v>1787806.3500000006</v>
      </c>
      <c r="AE15" s="73">
        <f>Model!CL20+Model!CM20+Model!CN20</f>
        <v>1787806.3499999996</v>
      </c>
      <c r="AF15" s="73">
        <f>Model!CO20+Model!CP20+Model!CQ20</f>
        <v>1462750.6499999994</v>
      </c>
      <c r="AG15" s="73">
        <f>Model!CR20+Model!CS20+Model!CT20</f>
        <v>1462750.65</v>
      </c>
      <c r="AH15" s="73">
        <f>Model!CU20+Model!CV20+Model!CW20</f>
        <v>1137694.9499999997</v>
      </c>
      <c r="AI15" s="73">
        <f>Model!CX20+Model!CY20+Model!CZ20</f>
        <v>595935.44999999995</v>
      </c>
      <c r="AJ15" s="73">
        <f>Model!DA20+Model!DB20+Model!DC20</f>
        <v>180586.5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 ca="1">SUM(Model!C54:E54)</f>
        <v>0</v>
      </c>
      <c r="C21" s="74">
        <f ca="1">SUM(Model!F54:H54)</f>
        <v>0</v>
      </c>
      <c r="D21" s="74">
        <f ca="1">SUM(Model!I54:K54)</f>
        <v>0</v>
      </c>
      <c r="E21" s="74">
        <f ca="1">SUM(Model!L54:N54)</f>
        <v>0</v>
      </c>
      <c r="F21" s="74">
        <f ca="1">SUM(Model!O54:Q54)</f>
        <v>0</v>
      </c>
      <c r="G21" s="74">
        <f ca="1">SUM(Model!R54:T54)</f>
        <v>0</v>
      </c>
      <c r="H21" s="74">
        <f ca="1">SUM(Model!U54:W54)</f>
        <v>0</v>
      </c>
      <c r="I21" s="74">
        <f ca="1">SUM(Model!X54:Z54)</f>
        <v>0</v>
      </c>
      <c r="J21" s="74">
        <f ca="1">SUM(Model!AA54:AC54)</f>
        <v>0</v>
      </c>
      <c r="K21" s="74">
        <f ca="1">SUM(Model!AD54:AF54)</f>
        <v>0</v>
      </c>
      <c r="L21" s="74">
        <f ca="1">SUM(Model!AG54:AI54)</f>
        <v>0</v>
      </c>
      <c r="M21" s="74">
        <f ca="1">SUM(Model!AJ54:AL54)</f>
        <v>-37500</v>
      </c>
      <c r="N21" s="74">
        <f ca="1">SUM(Model!AM54:AO54)</f>
        <v>-37500</v>
      </c>
      <c r="O21" s="74">
        <f ca="1">SUM(Model!AP54:AR54)</f>
        <v>-45000</v>
      </c>
      <c r="P21" s="74">
        <f ca="1">SUM(Model!AS54:AU54)</f>
        <v>-45000</v>
      </c>
      <c r="Q21" s="74">
        <f ca="1">SUM(Model!AV54:AX54)</f>
        <v>0</v>
      </c>
      <c r="R21" s="74">
        <f ca="1">SUM(Model!AY54:BA54)</f>
        <v>0</v>
      </c>
      <c r="S21" s="74">
        <f ca="1">SUM(Model!BB54:BD54)</f>
        <v>-37500</v>
      </c>
      <c r="T21" s="74">
        <f ca="1">SUM(Model!BE54:BG54)</f>
        <v>-7500</v>
      </c>
      <c r="U21" s="74">
        <f ca="1">SUM(Model!BH54:BJ54)</f>
        <v>-75000</v>
      </c>
      <c r="V21" s="74">
        <f ca="1">SUM(Model!BK54:BM54)</f>
        <v>-45000</v>
      </c>
      <c r="W21" s="74">
        <f ca="1">SUM(Model!BN54:BP54)</f>
        <v>-82500</v>
      </c>
      <c r="X21" s="74">
        <f ca="1">SUM(Model!BQ54:BS54)</f>
        <v>0</v>
      </c>
      <c r="Y21" s="74">
        <f ca="1">SUM(Model!BT54:BV54)</f>
        <v>-45000</v>
      </c>
      <c r="Z21" s="74">
        <f ca="1">SUM(Model!BW54:BY54)</f>
        <v>0</v>
      </c>
      <c r="AA21" s="74">
        <f ca="1">SUM(Model!BZ54:CB54)</f>
        <v>-45000</v>
      </c>
      <c r="AB21" s="74">
        <f ca="1">SUM(Model!CC54:CE54)</f>
        <v>-18712.149094146349</v>
      </c>
      <c r="AC21" s="74">
        <f ca="1">SUM(Model!CF54:CH54)</f>
        <v>-82500</v>
      </c>
      <c r="AD21" s="74">
        <f ca="1">SUM(Model!CI54:CK54)</f>
        <v>-37500</v>
      </c>
      <c r="AE21" s="74">
        <f ca="1">SUM(Model!CL54:CN54)</f>
        <v>0</v>
      </c>
      <c r="AF21" s="74">
        <f ca="1">SUM(Model!CO54:CQ54)</f>
        <v>0</v>
      </c>
      <c r="AG21" s="74">
        <f ca="1">SUM(Model!CR54:CT54)</f>
        <v>0</v>
      </c>
      <c r="AH21" s="74">
        <f ca="1">SUM(Model!CU54:CW54)</f>
        <v>0</v>
      </c>
      <c r="AI21" s="74">
        <f ca="1">SUM(Model!CX54:CZ54)</f>
        <v>0</v>
      </c>
      <c r="AJ21" s="74">
        <f ca="1">SUM(Model!DA54:DC54)</f>
        <v>37500</v>
      </c>
      <c r="AK21" s="74">
        <f ca="1">SUM(Model!DD54:DF54)</f>
        <v>0</v>
      </c>
    </row>
    <row r="22" spans="1:37" ht="15" customHeight="1" x14ac:dyDescent="0.25">
      <c r="A22" s="84" t="s">
        <v>27</v>
      </c>
      <c r="B22" s="85">
        <f ca="1">SUM(Model!C56:E56)</f>
        <v>-868018.05</v>
      </c>
      <c r="C22" s="85">
        <f ca="1">SUM(Model!F56:H56)</f>
        <v>-1029375.6</v>
      </c>
      <c r="D22" s="85">
        <f ca="1">SUM(Model!I56:K56)</f>
        <v>-1402105.925</v>
      </c>
      <c r="E22" s="85">
        <f ca="1">SUM(Model!L56:N56)</f>
        <v>-1614368.425</v>
      </c>
      <c r="F22" s="85">
        <f ca="1">SUM(Model!O56:Q56)</f>
        <v>-1557218.425</v>
      </c>
      <c r="G22" s="85">
        <f ca="1">SUM(Model!R56:T56)</f>
        <v>-1652848.7934999999</v>
      </c>
      <c r="H22" s="85">
        <f ca="1">SUM(Model!U56:W56)</f>
        <v>-1628848.7934999999</v>
      </c>
      <c r="I22" s="85">
        <f ca="1">SUM(Model!X56:Z56)</f>
        <v>-1628848.7934999999</v>
      </c>
      <c r="J22" s="85">
        <f ca="1">SUM(Model!AA56:AC56)</f>
        <v>-1628848.7934999999</v>
      </c>
      <c r="K22" s="85">
        <f ca="1">SUM(Model!AD56:AF56)</f>
        <v>-1655195.7693699994</v>
      </c>
      <c r="L22" s="85">
        <f ca="1">SUM(Model!AG56:AI56)</f>
        <v>-1655195.7693699994</v>
      </c>
      <c r="M22" s="85">
        <f ca="1">SUM(Model!AJ56:AL56)</f>
        <v>-1692695.7693699994</v>
      </c>
      <c r="N22" s="85">
        <f ca="1">SUM(Model!AM56:AO56)</f>
        <v>-1692695.7693699994</v>
      </c>
      <c r="O22" s="85">
        <f ca="1">SUM(Model!AP56:AR56)</f>
        <v>-1727069.6847574003</v>
      </c>
      <c r="P22" s="85">
        <f ca="1">SUM(Model!AS56:AU56)</f>
        <v>-1727069.6847574003</v>
      </c>
      <c r="Q22" s="85">
        <f ca="1">SUM(Model!AV56:AX56)</f>
        <v>-1682069.6847574003</v>
      </c>
      <c r="R22" s="85">
        <f ca="1">SUM(Model!AY56:BA56)</f>
        <v>-1682069.6847574003</v>
      </c>
      <c r="S22" s="85">
        <f ca="1">SUM(Model!BB56:BD56)</f>
        <v>-1746981.0784525471</v>
      </c>
      <c r="T22" s="85">
        <f ca="1">SUM(Model!BE56:BG56)</f>
        <v>-1716981.0784525471</v>
      </c>
      <c r="U22" s="85">
        <f ca="1">SUM(Model!BH56:BJ56)</f>
        <v>-1784481.0784525471</v>
      </c>
      <c r="V22" s="85">
        <f ca="1">SUM(Model!BK56:BM56)</f>
        <v>-1754481.0784525471</v>
      </c>
      <c r="W22" s="85">
        <f ca="1">SUM(Model!BN56:BP56)</f>
        <v>-1819940.700021599</v>
      </c>
      <c r="X22" s="85">
        <f ca="1">SUM(Model!BQ56:BS56)</f>
        <v>-1737440.700021599</v>
      </c>
      <c r="Y22" s="85">
        <f ca="1">SUM(Model!BT56:BV56)</f>
        <v>-1782440.700021599</v>
      </c>
      <c r="Z22" s="85">
        <f ca="1">SUM(Model!BW56:BY56)</f>
        <v>-1737440.700021599</v>
      </c>
      <c r="AA22" s="85">
        <f ca="1">SUM(Model!BZ56:CB56)</f>
        <v>-1810959.5140220299</v>
      </c>
      <c r="AB22" s="85">
        <f ca="1">SUM(Model!CC56:CE56)</f>
        <v>-1784671.6631161761</v>
      </c>
      <c r="AC22" s="85">
        <f ca="1">SUM(Model!CF56:CH56)</f>
        <v>-1848459.5140220299</v>
      </c>
      <c r="AD22" s="85">
        <f ca="1">SUM(Model!CI56:CK56)</f>
        <v>-1803459.5140220299</v>
      </c>
      <c r="AE22" s="85">
        <f ca="1">SUM(Model!CL56:CN56)</f>
        <v>-1795048.7043024721</v>
      </c>
      <c r="AF22" s="85">
        <f ca="1">SUM(Model!CO56:CQ56)</f>
        <v>-1795048.7043024721</v>
      </c>
      <c r="AG22" s="85">
        <f ca="1">SUM(Model!CR56:CT56)</f>
        <v>-1795048.7043024721</v>
      </c>
      <c r="AH22" s="85">
        <f ca="1">SUM(Model!CU56:CW56)</f>
        <v>-1623388.4002004205</v>
      </c>
      <c r="AI22" s="85">
        <f ca="1">SUM(Model!CX56:CZ56)</f>
        <v>-1649626.1682044286</v>
      </c>
      <c r="AJ22" s="85">
        <f ca="1">SUM(Model!DA56:DC56)</f>
        <v>-1612126.1682044286</v>
      </c>
      <c r="AK22" s="85">
        <f ca="1"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 ca="1">SUM(Model!C57:E57)</f>
        <v>-106084.18999999942</v>
      </c>
      <c r="C23" s="86">
        <f ca="1">SUM(Model!F57:H57)</f>
        <v>355752.78250852518</v>
      </c>
      <c r="D23" s="86">
        <f ca="1">SUM(Model!I57:K57)</f>
        <v>822545.84876374924</v>
      </c>
      <c r="E23" s="86">
        <f ca="1">SUM(Model!L57:N57)</f>
        <v>1240264.1337992596</v>
      </c>
      <c r="F23" s="86">
        <f ca="1">SUM(Model!O57:Q57)</f>
        <v>766514.89963445789</v>
      </c>
      <c r="G23" s="86">
        <f ca="1">SUM(Model!R57:T57)</f>
        <v>555100.54659230809</v>
      </c>
      <c r="H23" s="86">
        <f ca="1">SUM(Model!U57:W57)</f>
        <v>442693.93339886772</v>
      </c>
      <c r="I23" s="86">
        <f ca="1">SUM(Model!X57:Z57)</f>
        <v>155204.87738235085</v>
      </c>
      <c r="J23" s="86">
        <f ca="1">SUM(Model!AA57:AC57)</f>
        <v>111584.26850285078</v>
      </c>
      <c r="K23" s="86">
        <f ca="1">SUM(Model!AD57:AF57)</f>
        <v>-562830.14234120212</v>
      </c>
      <c r="L23" s="86">
        <f ca="1">SUM(Model!AG57:AI57)</f>
        <v>312153.16771069169</v>
      </c>
      <c r="M23" s="86">
        <f ca="1">SUM(Model!AJ57:AL57)</f>
        <v>729519.22995457146</v>
      </c>
      <c r="N23" s="86">
        <f ca="1">SUM(Model!AM57:AO57)</f>
        <v>116364.55524897575</v>
      </c>
      <c r="O23" s="86">
        <f ca="1">SUM(Model!AP57:AR57)</f>
        <v>130447.05001989019</v>
      </c>
      <c r="P23" s="86">
        <f ca="1">SUM(Model!AS57:AU57)</f>
        <v>727988.33537338872</v>
      </c>
      <c r="Q23" s="86">
        <f ca="1">SUM(Model!AV57:AX57)</f>
        <v>-17219.862151760492</v>
      </c>
      <c r="R23" s="86">
        <f ca="1">SUM(Model!AY57:BA57)</f>
        <v>73073.387848238577</v>
      </c>
      <c r="S23" s="86">
        <f ca="1">SUM(Model!BB57:BD57)</f>
        <v>98455.244153092499</v>
      </c>
      <c r="T23" s="86">
        <f ca="1">SUM(Model!BE57:BG57)</f>
        <v>272924.44415309269</v>
      </c>
      <c r="U23" s="86">
        <f ca="1">SUM(Model!BH57:BJ57)</f>
        <v>368935.67834014574</v>
      </c>
      <c r="V23" s="86">
        <f ca="1">SUM(Model!BK57:BM57)</f>
        <v>15266.621547452523</v>
      </c>
      <c r="W23" s="86">
        <f ca="1">SUM(Model!BN57:BP57)</f>
        <v>130393.49997840135</v>
      </c>
      <c r="X23" s="86">
        <f ca="1">SUM(Model!BQ57:BS57)</f>
        <v>411538.64997840172</v>
      </c>
      <c r="Y23" s="86">
        <f ca="1">SUM(Model!BT57:BV57)</f>
        <v>222069.4499784006</v>
      </c>
      <c r="Z23" s="86">
        <f ca="1">SUM(Model!BW57:BY57)</f>
        <v>357362.69997840154</v>
      </c>
      <c r="AA23" s="86">
        <f ca="1">SUM(Model!BZ57:CB57)</f>
        <v>-77329.114022029447</v>
      </c>
      <c r="AB23" s="86">
        <f ca="1">SUM(Model!CC57:CE57)</f>
        <v>129545.23688382423</v>
      </c>
      <c r="AC23" s="86">
        <f ca="1">SUM(Model!CF57:CH57)</f>
        <v>-114829.11402202945</v>
      </c>
      <c r="AD23" s="86">
        <f ca="1">SUM(Model!CI57:CK57)</f>
        <v>-15653.164022029261</v>
      </c>
      <c r="AE23" s="86">
        <f ca="1">SUM(Model!CL57:CN57)</f>
        <v>-7242.3543024724349</v>
      </c>
      <c r="AF23" s="86">
        <f ca="1">SUM(Model!CO57:CQ57)</f>
        <v>-332298.05430247262</v>
      </c>
      <c r="AG23" s="86">
        <f ca="1">SUM(Model!CR57:CT57)</f>
        <v>-332298.05430247216</v>
      </c>
      <c r="AH23" s="86">
        <f ca="1">SUM(Model!CU57:CW57)</f>
        <v>-485693.45020042069</v>
      </c>
      <c r="AI23" s="86">
        <f ca="1">SUM(Model!CX57:CZ57)</f>
        <v>-1053690.7182044289</v>
      </c>
      <c r="AJ23" s="86">
        <f ca="1">SUM(Model!DA57:DC57)</f>
        <v>-1431539.6682044286</v>
      </c>
      <c r="AK23" s="86">
        <f ca="1"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ca="1" si="0">IFERROR(IF(OR(B15&lt;=0,B23/B15&lt;0,B23/B15&gt;1),0,B23/B15),0)</f>
        <v>0</v>
      </c>
      <c r="C24" s="87">
        <f t="shared" ca="1" si="0"/>
        <v>0.25683740727645915</v>
      </c>
      <c r="D24" s="87">
        <f t="shared" ca="1" si="0"/>
        <v>0.36974139434511827</v>
      </c>
      <c r="E24" s="87">
        <f t="shared" ca="1" si="0"/>
        <v>0.43447417776281172</v>
      </c>
      <c r="F24" s="87">
        <f t="shared" ca="1" si="0"/>
        <v>0.32986353963617443</v>
      </c>
      <c r="G24" s="87">
        <f t="shared" ca="1" si="0"/>
        <v>0.25141000135859137</v>
      </c>
      <c r="H24" s="87">
        <f t="shared" ca="1" si="0"/>
        <v>0.21370253562743916</v>
      </c>
      <c r="I24" s="87">
        <f t="shared" ca="1" si="0"/>
        <v>8.6995632427128822E-2</v>
      </c>
      <c r="J24" s="87">
        <f t="shared" ca="1" si="0"/>
        <v>6.4112933119324991E-2</v>
      </c>
      <c r="K24" s="87">
        <f t="shared" ca="1" si="0"/>
        <v>0</v>
      </c>
      <c r="L24" s="87">
        <f t="shared" ca="1" si="0"/>
        <v>0.15866690541124312</v>
      </c>
      <c r="M24" s="87">
        <f t="shared" ca="1" si="0"/>
        <v>0.30117856183616903</v>
      </c>
      <c r="N24" s="87">
        <f t="shared" ca="1" si="0"/>
        <v>6.4323203414172761E-2</v>
      </c>
      <c r="O24" s="87">
        <f t="shared" ca="1" si="0"/>
        <v>7.0226581315581155E-2</v>
      </c>
      <c r="P24" s="87">
        <f t="shared" ca="1" si="0"/>
        <v>0.29652591890052621</v>
      </c>
      <c r="Q24" s="87">
        <f t="shared" ca="1" si="0"/>
        <v>0</v>
      </c>
      <c r="R24" s="87">
        <f t="shared" ca="1" si="0"/>
        <v>4.1633863921848702E-2</v>
      </c>
      <c r="S24" s="87">
        <f t="shared" ca="1" si="0"/>
        <v>5.335065910812891E-2</v>
      </c>
      <c r="T24" s="87">
        <f t="shared" ca="1" si="0"/>
        <v>0.13715447344239615</v>
      </c>
      <c r="U24" s="87">
        <f t="shared" ca="1" si="0"/>
        <v>0.17132572093923887</v>
      </c>
      <c r="V24" s="87">
        <f t="shared" ca="1" si="0"/>
        <v>8.6264395469775306E-3</v>
      </c>
      <c r="W24" s="87">
        <f t="shared" ca="1" si="0"/>
        <v>6.6857003265594864E-2</v>
      </c>
      <c r="X24" s="87">
        <f t="shared" ca="1" si="0"/>
        <v>0.19150423664071115</v>
      </c>
      <c r="Y24" s="87">
        <f t="shared" ca="1" si="0"/>
        <v>0.11078489673818846</v>
      </c>
      <c r="Z24" s="87">
        <f t="shared" ca="1" si="0"/>
        <v>0.17059486345038463</v>
      </c>
      <c r="AA24" s="87">
        <f t="shared" ca="1" si="0"/>
        <v>0</v>
      </c>
      <c r="AB24" s="87">
        <f t="shared" ca="1" si="0"/>
        <v>6.7675317715471112E-2</v>
      </c>
      <c r="AC24" s="87">
        <f t="shared" ca="1" si="0"/>
        <v>0</v>
      </c>
      <c r="AD24" s="87">
        <f t="shared" ca="1" si="0"/>
        <v>0</v>
      </c>
      <c r="AE24" s="87">
        <f t="shared" ca="1" si="0"/>
        <v>0</v>
      </c>
      <c r="AF24" s="87">
        <f t="shared" ca="1" si="0"/>
        <v>0</v>
      </c>
      <c r="AG24" s="87">
        <f t="shared" ca="1" si="0"/>
        <v>0</v>
      </c>
      <c r="AH24" s="87">
        <f t="shared" ca="1" si="0"/>
        <v>0</v>
      </c>
      <c r="AI24" s="87">
        <f t="shared" ca="1" si="0"/>
        <v>0</v>
      </c>
      <c r="AJ24" s="87">
        <f t="shared" ca="1" si="0"/>
        <v>0</v>
      </c>
      <c r="AK24" s="87">
        <f t="shared" ca="1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100218.75</v>
      </c>
      <c r="G25" s="67">
        <f>Model!R80+Model!S80+Model!T80</f>
        <v>100218.75</v>
      </c>
      <c r="H25" s="67">
        <f>Model!U80+Model!V80+Model!W80</f>
        <v>28500</v>
      </c>
      <c r="I25" s="67">
        <f>Model!X80+Model!Y80+Model!Z80</f>
        <v>85875</v>
      </c>
      <c r="J25" s="67">
        <f>Model!AA80+Model!AB80+Model!AC80</f>
        <v>85875</v>
      </c>
      <c r="K25" s="67">
        <f>Model!AD80+Model!AE80+Model!AF80</f>
        <v>85875</v>
      </c>
      <c r="L25" s="67">
        <f>Model!AG80+Model!AH80+Model!AI80</f>
        <v>28500</v>
      </c>
      <c r="M25" s="67">
        <f>Model!AJ80+Model!AK80+Model!AL80</f>
        <v>0</v>
      </c>
      <c r="N25" s="67">
        <f>Model!AM80+Model!AN80+Model!AO80</f>
        <v>0</v>
      </c>
      <c r="O25" s="67">
        <f>Model!AP80+Model!AQ80+Model!AR80</f>
        <v>0</v>
      </c>
      <c r="P25" s="67">
        <f>Model!AS80+Model!AT80+Model!AU80</f>
        <v>81683</v>
      </c>
      <c r="Q25" s="67">
        <f>Model!AV80+Model!AW80+Model!AX80</f>
        <v>81682</v>
      </c>
      <c r="R25" s="67">
        <f>Model!AY80+Model!AZ80+Model!BA80</f>
        <v>81682</v>
      </c>
      <c r="S25" s="67">
        <f>Model!BB80+Model!BC80+Model!BD80</f>
        <v>933521</v>
      </c>
      <c r="T25" s="67">
        <f>Model!BE80+Model!BF80+Model!BG80</f>
        <v>130878</v>
      </c>
      <c r="U25" s="67">
        <f>Model!BH80+Model!BI80+Model!BJ80</f>
        <v>130876</v>
      </c>
      <c r="V25" s="67">
        <f>Model!BK80+Model!BL80+Model!BM80</f>
        <v>130876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-134051.52499999997</v>
      </c>
      <c r="G27" s="86">
        <f>Model!R113+Model!S113+Model!T113</f>
        <v>-138736.93050000002</v>
      </c>
      <c r="H27" s="86">
        <f>Model!U113+Model!V113+Model!W113</f>
        <v>-210455.68050000002</v>
      </c>
      <c r="I27" s="86">
        <f>Model!X113+Model!Y113+Model!Z113</f>
        <v>-153080.68050000002</v>
      </c>
      <c r="J27" s="86">
        <f>Model!AA113+Model!AB113+Model!AC113</f>
        <v>-153080.68050000002</v>
      </c>
      <c r="K27" s="86">
        <f>Model!AD113+Model!AE113+Model!AF113</f>
        <v>-157859.79411000002</v>
      </c>
      <c r="L27" s="86">
        <f>Model!AG113+Model!AH113+Model!AI113</f>
        <v>-215234.79411000002</v>
      </c>
      <c r="M27" s="86">
        <f>Model!AJ113+Model!AK113+Model!AL113</f>
        <v>-243734.79411000002</v>
      </c>
      <c r="N27" s="86">
        <f>Model!AM113+Model!AN113+Model!AO113</f>
        <v>-243734.79411000002</v>
      </c>
      <c r="O27" s="86">
        <f>Model!AP113+Model!AQ113+Model!AR113</f>
        <v>-248609.48999219993</v>
      </c>
      <c r="P27" s="86">
        <f>Model!AS113+Model!AT113+Model!AU113</f>
        <v>-248609.48999219996</v>
      </c>
      <c r="Q27" s="86">
        <f>Model!AV113+Model!AW113+Model!AX113</f>
        <v>-248609.48999219996</v>
      </c>
      <c r="R27" s="86">
        <f>Model!AY113+Model!AZ113+Model!BA113</f>
        <v>-248609.48999219996</v>
      </c>
      <c r="S27" s="86">
        <f>Model!BB113+Model!BC113+Model!BD113</f>
        <v>-253581.67979204399</v>
      </c>
      <c r="T27" s="86">
        <f>Model!BE113+Model!BF113+Model!BG113</f>
        <v>-253581.67979204399</v>
      </c>
      <c r="U27" s="86">
        <f>Model!BH113+Model!BI113+Model!BJ113</f>
        <v>-253581.67979204399</v>
      </c>
      <c r="V27" s="86">
        <f>Model!BK113+Model!BL113+Model!BM113</f>
        <v>-253581.67979204399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 ca="1">Model!C122+Model!D122+Model!E122</f>
        <v>-632200.62999999954</v>
      </c>
      <c r="C29" s="86">
        <f ca="1">Model!F122+Model!G122+Model!H122</f>
        <v>137439.49917519192</v>
      </c>
      <c r="D29" s="86">
        <f ca="1">Model!I122+Model!J122+Model!K122</f>
        <v>718285.98376374936</v>
      </c>
      <c r="E29" s="86">
        <f ca="1">Model!L122+Model!M122+Model!N122</f>
        <v>1115587.6087992596</v>
      </c>
      <c r="F29" s="86">
        <f ca="1">Model!O122+Model!P122+Model!Q122</f>
        <v>632463.37463445787</v>
      </c>
      <c r="G29" s="86">
        <f ca="1">Model!R122+Model!S122+Model!T122</f>
        <v>416363.61609230808</v>
      </c>
      <c r="H29" s="86">
        <f ca="1">Model!U122+Model!V122+Model!W122</f>
        <v>232238.25289886771</v>
      </c>
      <c r="I29" s="86">
        <f ca="1">Model!X122+Model!Y122+Model!Z122</f>
        <v>2124.1968823508359</v>
      </c>
      <c r="J29" s="86">
        <f ca="1">Model!AA122+Model!AB122+Model!AC122</f>
        <v>-41496.411997149233</v>
      </c>
      <c r="K29" s="86">
        <f ca="1">Model!AD122+Model!AE122+Model!AF122</f>
        <v>-720689.93645120214</v>
      </c>
      <c r="L29" s="86">
        <f ca="1">Model!AG122+Model!AH122+Model!AI122</f>
        <v>96918.373600691673</v>
      </c>
      <c r="M29" s="86">
        <f ca="1">Model!AJ122+Model!AK122+Model!AL122</f>
        <v>485784.43584457145</v>
      </c>
      <c r="N29" s="86">
        <f ca="1">Model!AM122+Model!AN122+Model!AO122</f>
        <v>-127370.23886102426</v>
      </c>
      <c r="O29" s="86">
        <f ca="1">Model!AP122+Model!AQ122+Model!AR122</f>
        <v>-118162.43997230963</v>
      </c>
      <c r="P29" s="86">
        <f ca="1">Model!AS122+Model!AT122+Model!AU122</f>
        <v>479378.8453811889</v>
      </c>
      <c r="Q29" s="86">
        <f ca="1">Model!AV122+Model!AW122+Model!AX122</f>
        <v>-265829.35214396031</v>
      </c>
      <c r="R29" s="86">
        <f ca="1">Model!AY122+Model!AZ122+Model!BA122</f>
        <v>-175536.10214396124</v>
      </c>
      <c r="S29" s="86">
        <f ca="1">Model!BB122+Model!BC122+Model!BD122</f>
        <v>-155126.43563895137</v>
      </c>
      <c r="T29" s="86">
        <f ca="1">Model!BE122+Model!BF122+Model!BG122</f>
        <v>19342.764361048699</v>
      </c>
      <c r="U29" s="86">
        <f ca="1">Model!BH122+Model!BI122+Model!BJ122</f>
        <v>115353.99854810175</v>
      </c>
      <c r="V29" s="86">
        <f ca="1">Model!BK122+Model!BL122+Model!BM122</f>
        <v>-238315.05824459146</v>
      </c>
      <c r="W29" s="86">
        <f ca="1">Model!BN122+Model!BO122+Model!BP122</f>
        <v>-128259.81340948364</v>
      </c>
      <c r="X29" s="86">
        <f ca="1">Model!BQ122+Model!BR122+Model!BS122</f>
        <v>204398.85659051675</v>
      </c>
      <c r="Y29" s="86">
        <f ca="1">Model!BT122+Model!BU122+Model!BV122</f>
        <v>31178.136590515613</v>
      </c>
      <c r="Z29" s="86">
        <f ca="1">Model!BW122+Model!BX122+Model!BY122</f>
        <v>166471.38659051654</v>
      </c>
      <c r="AA29" s="86">
        <f ca="1">Model!BZ122+Model!CA122+Model!CB122</f>
        <v>-273393.493677672</v>
      </c>
      <c r="AB29" s="86">
        <f ca="1">Model!CC122+Model!CD122+Model!CE122</f>
        <v>-57782.142771818326</v>
      </c>
      <c r="AC29" s="86">
        <f ca="1">Model!CF122+Model!CG122+Model!CH122</f>
        <v>-302156.493677672</v>
      </c>
      <c r="AD29" s="86">
        <f ca="1">Model!CI122+Model!CJ122+Model!CK122</f>
        <v>-196372.51707119262</v>
      </c>
      <c r="AE29" s="86">
        <f ca="1">Model!CL122+Model!CM122+Model!CN122</f>
        <v>197237.73844877211</v>
      </c>
      <c r="AF29" s="86">
        <f ca="1">Model!CO122+Model!CP122+Model!CQ122</f>
        <v>-127817.96155122807</v>
      </c>
      <c r="AG29" s="86">
        <f ca="1">Model!CR122+Model!CS122+Model!CT122</f>
        <v>-127817.96155122761</v>
      </c>
      <c r="AH29" s="86">
        <f ca="1">Model!CU122+Model!CV122+Model!CW122</f>
        <v>-275487.87732448673</v>
      </c>
      <c r="AI29" s="86">
        <f ca="1">Model!CX122+Model!CY122+Model!CZ122</f>
        <v>-646734.54280738323</v>
      </c>
      <c r="AJ29" s="86">
        <f ca="1">Model!DA122+Model!DB122+Model!DC122</f>
        <v>-1007136.6438709762</v>
      </c>
      <c r="AK29" s="86">
        <f ca="1"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 ca="1"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 ca="1"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 ca="1">Model!AM136+Model!AN136+Model!AO136</f>
        <v>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 ca="1">Model!AY136+Model!AZ136+Model!BA136</f>
        <v>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 ca="1"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 ca="1"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 ca="1"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 ca="1">Model!Q137</f>
        <v>750000</v>
      </c>
      <c r="G42" s="89">
        <f ca="1">Model!T137</f>
        <v>750000</v>
      </c>
      <c r="H42" s="89">
        <f ca="1">Model!W137</f>
        <v>750000</v>
      </c>
      <c r="I42" s="89">
        <f ca="1">Model!Z137</f>
        <v>750000</v>
      </c>
      <c r="J42" s="89">
        <f ca="1">Model!AC137</f>
        <v>500000</v>
      </c>
      <c r="K42" s="89">
        <f ca="1">Model!AF137</f>
        <v>500000</v>
      </c>
      <c r="L42" s="89">
        <f ca="1">Model!AI137</f>
        <v>500000</v>
      </c>
      <c r="M42" s="89">
        <f ca="1">Model!AL137</f>
        <v>500000</v>
      </c>
      <c r="N42" s="89">
        <f ca="1">Model!AO137</f>
        <v>500000</v>
      </c>
      <c r="O42" s="89">
        <f ca="1">Model!AR137</f>
        <v>500000</v>
      </c>
      <c r="P42" s="89">
        <f ca="1">Model!AU137</f>
        <v>500000</v>
      </c>
      <c r="Q42" s="89">
        <f ca="1">Model!AX137</f>
        <v>500000</v>
      </c>
      <c r="R42" s="89">
        <f ca="1">Model!BA137</f>
        <v>500000</v>
      </c>
      <c r="S42" s="89">
        <f ca="1">Model!BD137</f>
        <v>500000</v>
      </c>
      <c r="T42" s="89">
        <f ca="1">Model!BG137</f>
        <v>500000</v>
      </c>
      <c r="U42" s="89">
        <f ca="1">Model!BJ137</f>
        <v>500000</v>
      </c>
      <c r="V42" s="89">
        <f ca="1">Model!BM137</f>
        <v>500000</v>
      </c>
      <c r="W42" s="89">
        <f ca="1">Model!BP137</f>
        <v>500000</v>
      </c>
      <c r="X42" s="89">
        <f ca="1">Model!BS137</f>
        <v>500000</v>
      </c>
      <c r="Y42" s="89">
        <f ca="1">Model!BV137</f>
        <v>500000</v>
      </c>
      <c r="Z42" s="89">
        <f ca="1">Model!BY137</f>
        <v>500000</v>
      </c>
      <c r="AA42" s="89">
        <f ca="1">Model!CB137</f>
        <v>500000</v>
      </c>
      <c r="AB42" s="89">
        <f ca="1">Model!CE137</f>
        <v>500000</v>
      </c>
      <c r="AC42" s="89">
        <f ca="1">Model!CH137</f>
        <v>500000</v>
      </c>
      <c r="AD42" s="89">
        <f ca="1">Model!CK137</f>
        <v>500000</v>
      </c>
      <c r="AE42" s="89">
        <f ca="1">Model!CN137</f>
        <v>500000</v>
      </c>
      <c r="AF42" s="89">
        <f ca="1">Model!CQ137</f>
        <v>500000</v>
      </c>
      <c r="AG42" s="89">
        <f ca="1">Model!CT137</f>
        <v>500000</v>
      </c>
      <c r="AH42" s="89">
        <f ca="1">Model!CW137</f>
        <v>500000</v>
      </c>
      <c r="AI42" s="89">
        <f ca="1">Model!CZ137</f>
        <v>500000</v>
      </c>
      <c r="AJ42" s="89">
        <f ca="1">Model!DC137</f>
        <v>500000</v>
      </c>
      <c r="AK42" s="89">
        <f ca="1">Model!DF137</f>
        <v>500000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 ca="1">Model!H177</f>
        <v>1381294.7825085251</v>
      </c>
      <c r="D48" s="78">
        <f ca="1">Model!K177</f>
        <v>2203840.6312722745</v>
      </c>
      <c r="E48" s="78">
        <f ca="1">Model!N177</f>
        <v>3444104.7650715336</v>
      </c>
      <c r="F48" s="78">
        <f ca="1">Model!Q177</f>
        <v>4210619.6647059908</v>
      </c>
      <c r="G48" s="78">
        <f ca="1">Model!T177</f>
        <v>4765720.211298299</v>
      </c>
      <c r="H48" s="78">
        <f ca="1">Model!W177</f>
        <v>5208414.144697166</v>
      </c>
      <c r="I48" s="78">
        <f ca="1">Model!Z177</f>
        <v>5363619.0220795162</v>
      </c>
      <c r="J48" s="78">
        <f ca="1">Model!AC177</f>
        <v>5475203.2905823663</v>
      </c>
      <c r="K48" s="78">
        <f ca="1">Model!AF177</f>
        <v>4912373.1482411632</v>
      </c>
      <c r="L48" s="78">
        <f ca="1">Model!AI177</f>
        <v>5224526.3159518549</v>
      </c>
      <c r="M48" s="78">
        <f ca="1">Model!AL177</f>
        <v>5954045.5459064264</v>
      </c>
      <c r="N48" s="78">
        <f ca="1">Model!AO177</f>
        <v>6070410.1011554012</v>
      </c>
      <c r="O48" s="78">
        <f ca="1">Model!AR177</f>
        <v>6200857.1511752903</v>
      </c>
      <c r="P48" s="78">
        <f ca="1">Model!AU177</f>
        <v>6928845.486548678</v>
      </c>
      <c r="Q48" s="78">
        <f ca="1">Model!AX177</f>
        <v>6911625.6243969165</v>
      </c>
      <c r="R48" s="78">
        <f ca="1">Model!BA177</f>
        <v>6984699.012245154</v>
      </c>
      <c r="S48" s="78">
        <f ca="1">Model!BD177</f>
        <v>7083154.2563982476</v>
      </c>
      <c r="T48" s="78">
        <f ca="1">Model!BG177</f>
        <v>7356078.7005513413</v>
      </c>
      <c r="U48" s="78">
        <f ca="1">Model!BJ177</f>
        <v>7725014.3788914876</v>
      </c>
      <c r="V48" s="78">
        <f ca="1">Model!BM177</f>
        <v>7740281.0004389407</v>
      </c>
      <c r="W48" s="78">
        <f ca="1">Model!BP177</f>
        <v>7870674.5004173424</v>
      </c>
      <c r="X48" s="78">
        <f ca="1">Model!BS177</f>
        <v>8282213.1503957445</v>
      </c>
      <c r="Y48" s="78">
        <f ca="1">Model!BV177</f>
        <v>8504282.6003741454</v>
      </c>
      <c r="Z48" s="78">
        <f ca="1">Model!BY177</f>
        <v>8861645.3003525455</v>
      </c>
      <c r="AA48" s="78">
        <f ca="1">Model!CB177</f>
        <v>8784316.1863305159</v>
      </c>
      <c r="AB48" s="78">
        <f ca="1">Model!CE177</f>
        <v>8913861.4232143387</v>
      </c>
      <c r="AC48" s="78">
        <f ca="1">Model!CH177</f>
        <v>8799032.3091923092</v>
      </c>
      <c r="AD48" s="78">
        <f ca="1">Model!CK177</f>
        <v>8783379.1451702788</v>
      </c>
      <c r="AE48" s="78">
        <f ca="1">Model!CN177</f>
        <v>8776136.7908678055</v>
      </c>
      <c r="AF48" s="78">
        <f ca="1">Model!CQ177</f>
        <v>8443838.7365653329</v>
      </c>
      <c r="AG48" s="78">
        <f ca="1">Model!CT177</f>
        <v>8111540.6822628602</v>
      </c>
      <c r="AH48" s="78">
        <f ca="1">Model!CW177</f>
        <v>7625847.2320624385</v>
      </c>
      <c r="AI48" s="78">
        <f ca="1">Model!CZ177</f>
        <v>6572156.5138580101</v>
      </c>
      <c r="AJ48" s="78">
        <f ca="1">Model!DC177</f>
        <v>5140616.8456535824</v>
      </c>
      <c r="AK48" s="78">
        <f ca="1">Model!DF177</f>
        <v>3490990.6774491537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 ca="1">Model!Q185</f>
        <v>-1373314.198333333</v>
      </c>
      <c r="G49" s="78">
        <f ca="1">Model!T185</f>
        <v>-1902051.128833333</v>
      </c>
      <c r="H49" s="78">
        <f ca="1">Model!W185</f>
        <v>-2502506.8093333337</v>
      </c>
      <c r="I49" s="78">
        <f ca="1">Model!Z185</f>
        <v>-2981556.7331187795</v>
      </c>
      <c r="J49" s="78">
        <f ca="1">Model!AC185</f>
        <v>-3384637.4136187797</v>
      </c>
      <c r="K49" s="78">
        <f ca="1">Model!AF185</f>
        <v>-3542497.2077287794</v>
      </c>
      <c r="L49" s="78">
        <f ca="1">Model!AI185</f>
        <v>-3757732.0018387791</v>
      </c>
      <c r="M49" s="78">
        <f ca="1">Model!AL185</f>
        <v>-4001466.7959487787</v>
      </c>
      <c r="N49" s="78">
        <f ca="1">Model!AO185</f>
        <v>-4245201.5900587784</v>
      </c>
      <c r="O49" s="78">
        <f ca="1">Model!AR185</f>
        <v>-4493811.0800509779</v>
      </c>
      <c r="P49" s="78">
        <f ca="1">Model!AU185</f>
        <v>-4742420.5700431773</v>
      </c>
      <c r="Q49" s="78">
        <f ca="1">Model!AX185</f>
        <v>-4991030.0600353768</v>
      </c>
      <c r="R49" s="78">
        <f ca="1">Model!BA185</f>
        <v>-5239639.5500275763</v>
      </c>
      <c r="S49" s="78">
        <f ca="1">Model!BD185</f>
        <v>-5493221.229819621</v>
      </c>
      <c r="T49" s="78">
        <f ca="1">Model!BG185</f>
        <v>-5746802.9096116656</v>
      </c>
      <c r="U49" s="78">
        <f ca="1">Model!BJ185</f>
        <v>-6000384.5894037103</v>
      </c>
      <c r="V49" s="78">
        <f ca="1">Model!BM185</f>
        <v>-6253966.269195755</v>
      </c>
      <c r="W49" s="78">
        <f ca="1">Model!BP185</f>
        <v>-6512619.5825836407</v>
      </c>
      <c r="X49" s="78">
        <f ca="1">Model!BS185</f>
        <v>-6719759.3759715259</v>
      </c>
      <c r="Y49" s="78">
        <f ca="1">Model!BV185</f>
        <v>-6910650.6893594116</v>
      </c>
      <c r="Z49" s="78">
        <f ca="1">Model!BY185</f>
        <v>-7101542.0027472973</v>
      </c>
      <c r="AA49" s="78">
        <f ca="1">Model!CB185</f>
        <v>-7297606.3824029388</v>
      </c>
      <c r="AB49" s="78">
        <f ca="1">Model!CE185</f>
        <v>-7484933.7620585803</v>
      </c>
      <c r="AC49" s="78">
        <f ca="1">Model!CH185</f>
        <v>-7672261.1417142218</v>
      </c>
      <c r="AD49" s="78">
        <f ca="1">Model!CK185</f>
        <v>-7852980.4947633846</v>
      </c>
      <c r="AE49" s="78">
        <f ca="1">Model!CN185</f>
        <v>-7648500.4020121396</v>
      </c>
      <c r="AF49" s="78">
        <f ca="1">Model!CQ185</f>
        <v>-7444020.3092608936</v>
      </c>
      <c r="AG49" s="78">
        <f ca="1">Model!CT185</f>
        <v>-7239540.2165096477</v>
      </c>
      <c r="AH49" s="78">
        <f ca="1">Model!CW185</f>
        <v>-7029334.643633713</v>
      </c>
      <c r="AI49" s="78">
        <f ca="1">Model!CZ185</f>
        <v>-6622378.4682366671</v>
      </c>
      <c r="AJ49" s="78">
        <f ca="1">Model!DC185</f>
        <v>-6197975.4439032134</v>
      </c>
      <c r="AK49" s="78">
        <f ca="1">Model!DF185</f>
        <v>-5773572.4195697596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 ca="1"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 ca="1">Model!AA189+Model!AB189+Model!AC189</f>
        <v>-384956.83215239533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 ca="1">Model!AM189+Model!AN189+Model!AO189</f>
        <v>0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 ca="1">Model!AY189+Model!AZ189+Model!BA189</f>
        <v>0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 ca="1">Model!BK189+Model!BL189+Model!BM189</f>
        <v>0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 ca="1">Model!BW189+Model!BX189+Model!BY189</f>
        <v>0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 ca="1">Model!CI189+Model!CJ189+Model!CK189</f>
        <v>0</v>
      </c>
      <c r="AE50" s="78">
        <f ca="1">Model!CL189+Model!CM189+Model!CN189</f>
        <v>0</v>
      </c>
      <c r="AF50" s="78">
        <f ca="1">Model!CO189+Model!CP189+Model!CQ189</f>
        <v>0</v>
      </c>
      <c r="AG50" s="78">
        <f ca="1">Model!CR189+Model!CS189+Model!CT189</f>
        <v>0</v>
      </c>
      <c r="AH50" s="78">
        <f ca="1">Model!CU189+Model!CV189+Model!CW189</f>
        <v>0</v>
      </c>
      <c r="AI50" s="78">
        <f ca="1">Model!CX189+Model!CY189+Model!CZ189</f>
        <v>0</v>
      </c>
      <c r="AJ50" s="78">
        <f ca="1">Model!DA189+Model!DB189+Model!DC189</f>
        <v>0</v>
      </c>
      <c r="AK50" s="78">
        <f ca="1"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 ca="1">Model!H190</f>
        <v>1400968.4991751919</v>
      </c>
      <c r="D51" s="80">
        <f ca="1">Model!K190</f>
        <v>2119254.4829389411</v>
      </c>
      <c r="E51" s="80">
        <f ca="1">Model!N190</f>
        <v>2844842.0917382007</v>
      </c>
      <c r="F51" s="80">
        <f ca="1">Model!Q190</f>
        <v>2245911.5388511973</v>
      </c>
      <c r="G51" s="80">
        <f ca="1">Model!T190</f>
        <v>2863669.082464966</v>
      </c>
      <c r="H51" s="80">
        <f ca="1">Model!W190</f>
        <v>2705907.3353638323</v>
      </c>
      <c r="I51" s="80">
        <f ca="1">Model!Z190</f>
        <v>2382062.2889607367</v>
      </c>
      <c r="J51" s="80">
        <f ca="1">Model!AC190</f>
        <v>1705609.0448111915</v>
      </c>
      <c r="K51" s="80">
        <f ca="1">Model!AF190</f>
        <v>1369875.9405123838</v>
      </c>
      <c r="L51" s="80">
        <f ca="1">Model!AI190</f>
        <v>1466794.3141130758</v>
      </c>
      <c r="M51" s="80">
        <f ca="1">Model!AL190</f>
        <v>1952578.7499576476</v>
      </c>
      <c r="N51" s="80">
        <f ca="1">Model!AO190</f>
        <v>1825208.5110966228</v>
      </c>
      <c r="O51" s="80">
        <f ca="1">Model!AR190</f>
        <v>1707046.0711243127</v>
      </c>
      <c r="P51" s="80">
        <f ca="1">Model!AU190</f>
        <v>2186424.9165055011</v>
      </c>
      <c r="Q51" s="80">
        <f ca="1">Model!AX190</f>
        <v>1920595.5643615399</v>
      </c>
      <c r="R51" s="80">
        <f ca="1">Model!BA190</f>
        <v>1745059.462217578</v>
      </c>
      <c r="S51" s="80">
        <f ca="1">Model!BD190</f>
        <v>1589933.0265786264</v>
      </c>
      <c r="T51" s="80">
        <f ca="1">Model!BG190</f>
        <v>1609275.7909396754</v>
      </c>
      <c r="U51" s="80">
        <f ca="1">Model!BJ190</f>
        <v>1724629.789487777</v>
      </c>
      <c r="V51" s="80">
        <f ca="1">Model!BM190</f>
        <v>1486314.7312431855</v>
      </c>
      <c r="W51" s="80">
        <f ca="1">Model!BP190</f>
        <v>1358054.9178337019</v>
      </c>
      <c r="X51" s="80">
        <f ca="1">Model!BS190</f>
        <v>1562453.7744242183</v>
      </c>
      <c r="Y51" s="80">
        <f ca="1">Model!BV190</f>
        <v>1593631.9110147341</v>
      </c>
      <c r="Z51" s="80">
        <f ca="1">Model!BY190</f>
        <v>1760103.2976052493</v>
      </c>
      <c r="AA51" s="80">
        <f ca="1">Model!CB190</f>
        <v>1486709.8039275766</v>
      </c>
      <c r="AB51" s="80">
        <f ca="1">Model!CE190</f>
        <v>1428927.6611557584</v>
      </c>
      <c r="AC51" s="80">
        <f ca="1">Model!CH190</f>
        <v>1126771.1674780874</v>
      </c>
      <c r="AD51" s="80">
        <f ca="1">Model!CK190</f>
        <v>930398.65040689474</v>
      </c>
      <c r="AE51" s="80">
        <f ca="1">Model!CN190</f>
        <v>1127636.3888556655</v>
      </c>
      <c r="AF51" s="80">
        <f ca="1">Model!CQ190</f>
        <v>999818.42730443878</v>
      </c>
      <c r="AG51" s="80">
        <f ca="1">Model!CT190</f>
        <v>872000.46575321257</v>
      </c>
      <c r="AH51" s="80">
        <f ca="1">Model!CW190</f>
        <v>596512.5884287256</v>
      </c>
      <c r="AI51" s="80">
        <f ca="1">Model!CZ190</f>
        <v>-50221.954378657741</v>
      </c>
      <c r="AJ51" s="80">
        <f ca="1">Model!DC190</f>
        <v>-1057358.5982496319</v>
      </c>
      <c r="AK51" s="80">
        <f ca="1">Model!DF190</f>
        <v>-2282581.7421206064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 ca="1">-SUM(Model!C54:N54)</f>
        <v>0</v>
      </c>
      <c r="J5" s="118">
        <f>Personnel!$C$38*9/12</f>
        <v>166500</v>
      </c>
      <c r="K5" s="121">
        <f t="shared" ref="K5:K12" ca="1" si="0">I5+J5</f>
        <v>166500</v>
      </c>
      <c r="L5" s="122">
        <f t="shared" ref="L5:L13" ca="1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 ca="1">-SUM(Model!O54:Z54)</f>
        <v>0</v>
      </c>
      <c r="J6" s="125">
        <f>Personnel!$C$38</f>
        <v>222000</v>
      </c>
      <c r="K6" s="128">
        <f t="shared" ca="1" si="0"/>
        <v>222000</v>
      </c>
      <c r="L6" s="129">
        <f t="shared" ca="1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1481400</v>
      </c>
      <c r="C7" s="118">
        <f>(SUM(Helpers!AA97:AL97)-SUM(Helpers!AA96:AL96))*(Assumptions!$B$10+Assumptions!$B$12)/Assumptions!$B$9</f>
        <v>154788.75</v>
      </c>
      <c r="D7" s="118">
        <f>(SUM(Helpers!AA97:AL97)-SUM(Helpers!AA96:AL96))*Assumptions!$B$11/Assumptions!$B$9</f>
        <v>116091</v>
      </c>
      <c r="E7" s="118">
        <v>0</v>
      </c>
      <c r="F7" s="119">
        <f>SUM(Helpers!AA97:AL97)</f>
        <v>1752279.75</v>
      </c>
      <c r="G7" s="118">
        <f>SUM(Helpers!AA99:AL99)</f>
        <v>1351632.5838269116</v>
      </c>
      <c r="H7" s="119">
        <f>SUM(Helpers!AA100:AL100)</f>
        <v>81472.876787895118</v>
      </c>
      <c r="I7" s="120">
        <f ca="1">-SUM(Model!AA54:AL54)</f>
        <v>37500</v>
      </c>
      <c r="J7" s="118">
        <f>Personnel!$C$38</f>
        <v>222000</v>
      </c>
      <c r="K7" s="121">
        <f t="shared" ca="1" si="0"/>
        <v>259500</v>
      </c>
      <c r="L7" s="122">
        <f t="shared" ca="1" si="1"/>
        <v>0.14450867052023122</v>
      </c>
      <c r="M7" s="120">
        <f>SUM(Helpers!AA101:AL101)</f>
        <v>0</v>
      </c>
      <c r="N7" s="120">
        <f t="shared" si="2"/>
        <v>1481400</v>
      </c>
      <c r="O7" s="120">
        <f t="shared" si="3"/>
        <v>0</v>
      </c>
      <c r="P7" s="120">
        <f t="shared" si="4"/>
        <v>81472.876787895118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0</v>
      </c>
      <c r="S7" s="120">
        <f t="shared" si="6"/>
        <v>8147.287678789512</v>
      </c>
    </row>
    <row r="8" spans="1:19" ht="15" customHeight="1" x14ac:dyDescent="0.25">
      <c r="A8" s="124" t="s">
        <v>5</v>
      </c>
      <c r="B8" s="125">
        <f>SUM(Helpers!AM96:AX96)</f>
        <v>34487031</v>
      </c>
      <c r="C8" s="125">
        <f>(SUM(Helpers!AM97:AX97)-SUM(Helpers!AM96:AX96))*(Assumptions!$B$10+Assumptions!$B$12)/Assumptions!$B$9</f>
        <v>2167042.5</v>
      </c>
      <c r="D8" s="125">
        <f>(SUM(Helpers!AM97:AX97)-SUM(Helpers!AM96:AX96))*Assumptions!$B$11/Assumptions!$B$9</f>
        <v>1625274.0000000002</v>
      </c>
      <c r="E8" s="125">
        <v>0</v>
      </c>
      <c r="F8" s="126">
        <f>SUM(Helpers!AM97:AX97)</f>
        <v>38279347.5</v>
      </c>
      <c r="G8" s="125">
        <f>SUM(Helpers!AM99:AX99)</f>
        <v>1085080.0784904948</v>
      </c>
      <c r="H8" s="126">
        <f>SUM(Helpers!AM100:AX100)</f>
        <v>469738.63542037981</v>
      </c>
      <c r="I8" s="127">
        <f ca="1">-SUM(Model!AM54:AX54)</f>
        <v>127500</v>
      </c>
      <c r="J8" s="125">
        <f>Personnel!$C$38</f>
        <v>222000</v>
      </c>
      <c r="K8" s="128">
        <f t="shared" ca="1" si="0"/>
        <v>349500</v>
      </c>
      <c r="L8" s="129">
        <f t="shared" ca="1" si="1"/>
        <v>0.36480686695278969</v>
      </c>
      <c r="M8" s="120">
        <f>SUM(Helpers!AM101:AX101)</f>
        <v>10157265</v>
      </c>
      <c r="N8" s="120">
        <f t="shared" si="2"/>
        <v>24329766</v>
      </c>
      <c r="O8" s="120">
        <f t="shared" si="3"/>
        <v>138349.39286896528</v>
      </c>
      <c r="P8" s="120">
        <f t="shared" si="4"/>
        <v>331389.24255141453</v>
      </c>
      <c r="Q8" s="123">
        <f>IF(N8&gt;=Assumptions!$B$86,Assumptions!$C$86,IF(N8&gt;=Assumptions!$B$85,Assumptions!$C$85,IF(N8&gt;=Assumptions!$B$84,Assumptions!$C$84,Assumptions!$C$83)))</f>
        <v>0.5</v>
      </c>
      <c r="R8" s="120">
        <f t="shared" si="5"/>
        <v>6917.4696434482648</v>
      </c>
      <c r="S8" s="120">
        <f t="shared" si="6"/>
        <v>33138.924255141457</v>
      </c>
    </row>
    <row r="9" spans="1:19" ht="15" customHeight="1" x14ac:dyDescent="0.25">
      <c r="A9" s="117" t="s">
        <v>6</v>
      </c>
      <c r="B9" s="118">
        <f>SUM(Helpers!AY96:BJ96)</f>
        <v>45308154</v>
      </c>
      <c r="C9" s="118">
        <f>(SUM(Helpers!AY97:BJ97)-SUM(Helpers!AY96:BJ96))*(Assumptions!$B$10+Assumptions!$B$12)/Assumptions!$B$9</f>
        <v>3291840.7500000005</v>
      </c>
      <c r="D9" s="118">
        <f>(SUM(Helpers!AY97:BJ97)-SUM(Helpers!AY96:BJ96))*Assumptions!$B$11/Assumptions!$B$9</f>
        <v>2468868.600000001</v>
      </c>
      <c r="E9" s="118">
        <v>0</v>
      </c>
      <c r="F9" s="119">
        <f>SUM(Helpers!AY97:BJ97)</f>
        <v>51068863.350000001</v>
      </c>
      <c r="G9" s="118">
        <f>SUM(Helpers!AY99:BJ99)</f>
        <v>933388.75449456938</v>
      </c>
      <c r="H9" s="119">
        <f>SUM(Helpers!AY100:BJ100)</f>
        <v>638661.06768532924</v>
      </c>
      <c r="I9" s="120">
        <f ca="1">-SUM(Model!AY54:BJ54)</f>
        <v>120000</v>
      </c>
      <c r="J9" s="118">
        <f>Personnel!$C$38</f>
        <v>222000</v>
      </c>
      <c r="K9" s="121">
        <f t="shared" ca="1" si="0"/>
        <v>342000</v>
      </c>
      <c r="L9" s="122">
        <f t="shared" ca="1" si="1"/>
        <v>0.35087719298245612</v>
      </c>
      <c r="M9" s="120">
        <f>SUM(Helpers!AY101:BJ101)</f>
        <v>4842735</v>
      </c>
      <c r="N9" s="120">
        <f t="shared" si="2"/>
        <v>40465419</v>
      </c>
      <c r="O9" s="120">
        <f t="shared" si="3"/>
        <v>68262.907061212711</v>
      </c>
      <c r="P9" s="120">
        <f t="shared" si="4"/>
        <v>570398.16062411654</v>
      </c>
      <c r="Q9" s="123">
        <f>IF(N9&gt;=Assumptions!$B$86,Assumptions!$C$86,IF(N9&gt;=Assumptions!$B$85,Assumptions!$C$85,IF(N9&gt;=Assumptions!$B$84,Assumptions!$C$84,Assumptions!$C$83)))</f>
        <v>0.75</v>
      </c>
      <c r="R9" s="120">
        <f t="shared" si="5"/>
        <v>5119.7180295909538</v>
      </c>
      <c r="S9" s="120">
        <f t="shared" si="6"/>
        <v>57039.816062411657</v>
      </c>
    </row>
    <row r="10" spans="1:19" ht="15" customHeight="1" x14ac:dyDescent="0.25">
      <c r="A10" s="124" t="s">
        <v>7</v>
      </c>
      <c r="B10" s="125">
        <f>SUM(Helpers!BK96:BV96)</f>
        <v>71144460</v>
      </c>
      <c r="C10" s="125">
        <f>(SUM(Helpers!BK97:BV97)-SUM(Helpers!BK96:BV96))*(Assumptions!$B$10+Assumptions!$B$12)/Assumptions!$B$9</f>
        <v>4499193.0000000037</v>
      </c>
      <c r="D10" s="125">
        <f>(SUM(Helpers!BK97:BV97)-SUM(Helpers!BK96:BV96))*Assumptions!$B$11/Assumptions!$B$9</f>
        <v>3374378.4000000027</v>
      </c>
      <c r="E10" s="125">
        <v>0</v>
      </c>
      <c r="F10" s="126">
        <f>SUM(Helpers!BK97:BV97)</f>
        <v>79018031.400000006</v>
      </c>
      <c r="G10" s="125">
        <f>SUM(Helpers!BK99:BV99)</f>
        <v>951768.22148265608</v>
      </c>
      <c r="H10" s="126">
        <f>SUM(Helpers!BK100:BV100)</f>
        <v>951768.22148265608</v>
      </c>
      <c r="I10" s="127">
        <f ca="1">-SUM(Model!BK54:BV54)</f>
        <v>172500</v>
      </c>
      <c r="J10" s="125">
        <f>Personnel!$C$38</f>
        <v>222000</v>
      </c>
      <c r="K10" s="128">
        <f t="shared" ca="1" si="0"/>
        <v>394500</v>
      </c>
      <c r="L10" s="129">
        <f t="shared" ca="1" si="1"/>
        <v>0.43726235741444869</v>
      </c>
      <c r="M10" s="120">
        <f>SUM(Helpers!BK101:BV101)</f>
        <v>12188718</v>
      </c>
      <c r="N10" s="120">
        <f t="shared" si="2"/>
        <v>58955742</v>
      </c>
      <c r="O10" s="120">
        <f t="shared" si="3"/>
        <v>163060.26432716809</v>
      </c>
      <c r="P10" s="120">
        <f t="shared" si="4"/>
        <v>788707.95715548797</v>
      </c>
      <c r="Q10" s="123">
        <f>IF(N10&gt;=Assumptions!$B$86,Assumptions!$C$86,IF(N10&gt;=Assumptions!$B$85,Assumptions!$C$85,IF(N10&gt;=Assumptions!$B$84,Assumptions!$C$84,Assumptions!$C$83)))</f>
        <v>0.75</v>
      </c>
      <c r="R10" s="120">
        <f t="shared" si="5"/>
        <v>12229.519824537607</v>
      </c>
      <c r="S10" s="120">
        <f t="shared" si="6"/>
        <v>78870.795715548797</v>
      </c>
    </row>
    <row r="11" spans="1:19" ht="15" customHeight="1" x14ac:dyDescent="0.25">
      <c r="A11" s="117" t="s">
        <v>8</v>
      </c>
      <c r="B11" s="118">
        <f>SUM(Helpers!BW96:CH96)</f>
        <v>56176353</v>
      </c>
      <c r="C11" s="118">
        <f>(SUM(Helpers!BW97:CH97)-SUM(Helpers!BW96:CH96))*(Assumptions!$B$10+Assumptions!$B$12)/Assumptions!$B$9</f>
        <v>4272169.5000000047</v>
      </c>
      <c r="D11" s="118">
        <f>(SUM(Helpers!BW97:CH97)-SUM(Helpers!BW96:CH96))*Assumptions!$B$11/Assumptions!$B$9</f>
        <v>3204111.6000000043</v>
      </c>
      <c r="E11" s="118">
        <v>0</v>
      </c>
      <c r="F11" s="119">
        <f>SUM(Helpers!BW97:CH97)</f>
        <v>63652634.100000009</v>
      </c>
      <c r="G11" s="118">
        <f>SUM(Helpers!BW99:CH99)</f>
        <v>440961.85791231308</v>
      </c>
      <c r="H11" s="119">
        <f>SUM(Helpers!BW100:CH100)</f>
        <v>440961.85791231296</v>
      </c>
      <c r="I11" s="120">
        <f ca="1">-SUM(Model!BW54:CH54)</f>
        <v>146212.14909414636</v>
      </c>
      <c r="J11" s="118">
        <f>Personnel!$C$38</f>
        <v>222000</v>
      </c>
      <c r="K11" s="121">
        <f t="shared" ca="1" si="0"/>
        <v>368212.14909414633</v>
      </c>
      <c r="L11" s="122">
        <f t="shared" ca="1" si="1"/>
        <v>0.39708670518843231</v>
      </c>
      <c r="M11" s="120">
        <f>SUM(Helpers!BW101:CH101)</f>
        <v>5811282</v>
      </c>
      <c r="N11" s="120">
        <f t="shared" si="2"/>
        <v>50365071</v>
      </c>
      <c r="O11" s="120">
        <f t="shared" si="3"/>
        <v>45616.23478071604</v>
      </c>
      <c r="P11" s="120">
        <f t="shared" si="4"/>
        <v>395345.62313159695</v>
      </c>
      <c r="Q11" s="123">
        <f>IF(N11&gt;=Assumptions!$B$86,Assumptions!$C$86,IF(N11&gt;=Assumptions!$B$85,Assumptions!$C$85,IF(N11&gt;=Assumptions!$B$84,Assumptions!$C$84,Assumptions!$C$83)))</f>
        <v>0.75</v>
      </c>
      <c r="R11" s="120">
        <f t="shared" si="5"/>
        <v>3421.217608553703</v>
      </c>
      <c r="S11" s="120">
        <f t="shared" si="6"/>
        <v>39534.562313159695</v>
      </c>
    </row>
    <row r="12" spans="1:19" ht="15" customHeight="1" x14ac:dyDescent="0.25">
      <c r="A12" s="124" t="s">
        <v>9</v>
      </c>
      <c r="B12" s="125">
        <f>SUM(Helpers!CI96:CT96)</f>
        <v>60109692</v>
      </c>
      <c r="C12" s="125">
        <f>(SUM(Helpers!CI97:CT97)-SUM(Helpers!CI96:CT96))*(Assumptions!$B$10+Assumptions!$B$12)/Assumptions!$B$9</f>
        <v>3714929.9999999953</v>
      </c>
      <c r="D12" s="125">
        <f>(SUM(Helpers!CI97:CT97)-SUM(Helpers!CI96:CT96))*Assumptions!$B$11/Assumptions!$B$9</f>
        <v>2786183.9999999972</v>
      </c>
      <c r="E12" s="125">
        <v>0</v>
      </c>
      <c r="F12" s="126">
        <f>SUM(Helpers!CI97:CT97)</f>
        <v>66610805.999999993</v>
      </c>
      <c r="G12" s="125">
        <f>SUM(Helpers!CI99:CT99)</f>
        <v>-649991.62692944705</v>
      </c>
      <c r="H12" s="126">
        <f>SUM(Helpers!CI100:CT100)</f>
        <v>-649991.62692944694</v>
      </c>
      <c r="I12" s="127">
        <f ca="1">-SUM(Model!CI54:CT54)</f>
        <v>37500</v>
      </c>
      <c r="J12" s="125">
        <f>Personnel!$C$38</f>
        <v>222000</v>
      </c>
      <c r="K12" s="128">
        <f t="shared" ca="1" si="0"/>
        <v>259500</v>
      </c>
      <c r="L12" s="129">
        <f t="shared" ca="1" si="1"/>
        <v>0.14450867052023122</v>
      </c>
      <c r="M12" s="120">
        <f>SUM(Helpers!CI101:CT101)</f>
        <v>10157265</v>
      </c>
      <c r="N12" s="120">
        <f t="shared" si="2"/>
        <v>49952427</v>
      </c>
      <c r="O12" s="120">
        <f t="shared" si="3"/>
        <v>-109834.82002375806</v>
      </c>
      <c r="P12" s="120">
        <f t="shared" si="4"/>
        <v>-540156.80690568883</v>
      </c>
      <c r="Q12" s="123">
        <f>IF(N12&gt;=Assumptions!$B$86,Assumptions!$C$86,IF(N12&gt;=Assumptions!$B$85,Assumptions!$C$85,IF(N12&gt;=Assumptions!$B$84,Assumptions!$C$84,Assumptions!$C$83)))</f>
        <v>0.75</v>
      </c>
      <c r="R12" s="120">
        <f t="shared" si="5"/>
        <v>-8237.6115017818556</v>
      </c>
      <c r="S12" s="120">
        <f t="shared" si="6"/>
        <v>-54015.680690568886</v>
      </c>
    </row>
    <row r="13" spans="1:19" ht="15" customHeight="1" x14ac:dyDescent="0.25">
      <c r="A13" s="113" t="s">
        <v>282</v>
      </c>
      <c r="B13" s="130">
        <f t="shared" ref="B13:K13" si="7">SUM(B5:B12)</f>
        <v>268707090</v>
      </c>
      <c r="C13" s="130">
        <f t="shared" si="7"/>
        <v>18099964.500000004</v>
      </c>
      <c r="D13" s="130">
        <f t="shared" si="7"/>
        <v>13574907.600000005</v>
      </c>
      <c r="E13" s="130">
        <f t="shared" si="7"/>
        <v>0</v>
      </c>
      <c r="F13" s="130">
        <f t="shared" si="7"/>
        <v>300381962.10000002</v>
      </c>
      <c r="G13" s="130">
        <f t="shared" si="7"/>
        <v>8344832.7013570182</v>
      </c>
      <c r="H13" s="130">
        <f t="shared" si="7"/>
        <v>1932611.032359126</v>
      </c>
      <c r="I13" s="131">
        <f t="shared" ca="1" si="7"/>
        <v>641212.14909414633</v>
      </c>
      <c r="J13" s="130">
        <f t="shared" si="7"/>
        <v>1720500</v>
      </c>
      <c r="K13" s="130">
        <f t="shared" ca="1" si="7"/>
        <v>2361712.1490941462</v>
      </c>
      <c r="L13" s="132">
        <f t="shared" ca="1" si="1"/>
        <v>0.27150309123831556</v>
      </c>
      <c r="M13" s="133">
        <f>SUM(M5:M12)</f>
        <v>43157265</v>
      </c>
      <c r="N13" s="133">
        <f>SUM(N5:N12)</f>
        <v>225549825</v>
      </c>
      <c r="O13" s="133">
        <f>SUM(O5:O12)</f>
        <v>305453.97901430406</v>
      </c>
      <c r="P13" s="133">
        <f>SUM(P5:P12)</f>
        <v>1627157.0533448225</v>
      </c>
      <c r="Q13" s="134">
        <f>IFERROR(R13/O13,0)</f>
        <v>6.3676740002256899E-2</v>
      </c>
      <c r="R13" s="133">
        <f>SUM(R5:R12)</f>
        <v>19450.313604348674</v>
      </c>
      <c r="S13" s="133">
        <f>SUM(S5:S12)</f>
        <v>162715.70533448225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314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314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315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315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315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315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314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314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314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315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314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315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315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315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315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315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315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314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314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315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314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314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315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315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315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315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315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2026-05-26T00:56:40Z</dcterms:modified>
  <dc:language>en-US</dc:language>
</cp:coreProperties>
</file>